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95" windowWidth="11340" windowHeight="6540" activeTab="0"/>
  </bookViews>
  <sheets>
    <sheet name="REDOVNA I PROGRAMSKA DJELATNOST" sheetId="1" r:id="rId1"/>
    <sheet name="sred.za plaće 2017." sheetId="2" r:id="rId2"/>
    <sheet name="OBRAZLOŽENJE PLAĆE 2017." sheetId="3" r:id="rId3"/>
    <sheet name="List2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  <author>Zorica Stošić</author>
  </authors>
  <commentList>
    <comment ref="C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N117" authorId="1">
      <text>
        <r>
          <rPr>
            <b/>
            <sz val="9"/>
            <rFont val="Tahoma"/>
            <family val="0"/>
          </rPr>
          <t>Zorica Stošić: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<sst xmlns="http://schemas.openxmlformats.org/spreadsheetml/2006/main" count="351" uniqueCount="246">
  <si>
    <t>Naknade za prijevoz na posao i s posla</t>
  </si>
  <si>
    <t>NAZIV</t>
  </si>
  <si>
    <t>UKUPNO</t>
  </si>
  <si>
    <t>GRAD</t>
  </si>
  <si>
    <t>Dnevnice za službeni put u zemlji</t>
  </si>
  <si>
    <t>Dnevnice za službeni put u inzemstvu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</si>
  <si>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</si>
  <si>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</si>
  <si>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</si>
  <si>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</si>
  <si>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</si>
  <si>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Uredski materijal</t>
  </si>
  <si>
    <t>Literatura(publikacije,časopisi,glasila,knjige i ostalo)</t>
  </si>
  <si>
    <t>Materijal i sredstva za čišćenje i održavanje</t>
  </si>
  <si>
    <t>Materijal za higijenske potrebe</t>
  </si>
  <si>
    <t>Ostali materijal za potrebe redovnog poslovanja</t>
  </si>
  <si>
    <t>Električna energija</t>
  </si>
  <si>
    <t>Motorni benzin i dizel gorivo</t>
  </si>
  <si>
    <t>Ostali materijal za proizvodnju energije</t>
  </si>
  <si>
    <t>Materijal i dijelovi za tekuće i investicijsko održavanje postrojenja i opreme</t>
  </si>
  <si>
    <t>Materijal i dijelovi za tekuće i investicijsko održavnje prijev.sredstava</t>
  </si>
  <si>
    <t>Ostali materijal i dijelovi za tek.i invest.odr.</t>
  </si>
  <si>
    <t>Usluge telefona, telefaksa</t>
  </si>
  <si>
    <t>Usluge interneta</t>
  </si>
  <si>
    <t>Poštarina (pisma,tiskanice i sl.)</t>
  </si>
  <si>
    <t>Ostale usluge za komunikaciju i prijevoz</t>
  </si>
  <si>
    <t>Usluge tekućeg i investicijskog održavanja građevinskih objekata</t>
  </si>
  <si>
    <t>Usluge tekućeg i investicijskog održavanja postrojenja i opreme</t>
  </si>
  <si>
    <t xml:space="preserve">Usluge održavanja prijevoznih sredstava </t>
  </si>
  <si>
    <t>Elektronski mediji</t>
  </si>
  <si>
    <t>Tisak</t>
  </si>
  <si>
    <t>Promidžbeni materijal</t>
  </si>
  <si>
    <t>Ostale usluge promidžbe i informiranja</t>
  </si>
  <si>
    <t>Opskrba vodom</t>
  </si>
  <si>
    <t>Iznošenje i odvoz smeća</t>
  </si>
  <si>
    <t>Deratizacija i dezinsekcija</t>
  </si>
  <si>
    <t>Usluge čišćenja, pranja i sl</t>
  </si>
  <si>
    <t>Ostale komunalne usluge</t>
  </si>
  <si>
    <t>Najamnine za građevinske objekte</t>
  </si>
  <si>
    <t>Najamnine za opremu</t>
  </si>
  <si>
    <t>Ostale najamnine i zakupnine</t>
  </si>
  <si>
    <t>Autorski honorari</t>
  </si>
  <si>
    <t>Ugovori o djelu</t>
  </si>
  <si>
    <t>Odvjetničke usluge</t>
  </si>
  <si>
    <t>Usluge agencija,studentskog servisa (prijepisi, prijevodi i drugo)</t>
  </si>
  <si>
    <t>Ostale intelektualne usluge</t>
  </si>
  <si>
    <t>Usluge ažuriranja računalnih baza</t>
  </si>
  <si>
    <t>Ostale računalne usluge</t>
  </si>
  <si>
    <t>Grafičke i tiskarske usluge, usluge kopiranja i uvezivanja i slično</t>
  </si>
  <si>
    <t>Film i izrada fotografija</t>
  </si>
  <si>
    <t>Usluge pri registraciji prijevoznih sredstava</t>
  </si>
  <si>
    <t>Ostale nespomenute usluge</t>
  </si>
  <si>
    <t>Naknade članovima predstavničkih i izvršnih tijela</t>
  </si>
  <si>
    <t>Premije osiguranja prijevoznih sredstava</t>
  </si>
  <si>
    <t>Tuzemne članarine</t>
  </si>
  <si>
    <t>Usluge banaka</t>
  </si>
  <si>
    <t xml:space="preserve">MINISTARSTVO </t>
  </si>
  <si>
    <t>Plaće za redovan rad</t>
  </si>
  <si>
    <t>Plaće za zaposlene</t>
  </si>
  <si>
    <t>Nagrade</t>
  </si>
  <si>
    <t>Darovi</t>
  </si>
  <si>
    <t>Naknada za bolest invalidnost i smrtni slučaj</t>
  </si>
  <si>
    <t>Doprinosi za obvezno zdrav.osig.</t>
  </si>
  <si>
    <t>Redovna i programska djelatnost prema računskom planu /odjeljku/</t>
  </si>
  <si>
    <t>Ostali rashodi za zaposlene</t>
  </si>
  <si>
    <t>Doprin.za obvez.osig.u slučaju nezap.</t>
  </si>
  <si>
    <t>Poseban dopr.za poticanje zapoš.osoba s invaliditetom</t>
  </si>
  <si>
    <t>Usluge čuvanja imovine i usluga</t>
  </si>
  <si>
    <t>Seminari i stručni savjeti</t>
  </si>
  <si>
    <t>Stručno usavršavanje zaposlenika</t>
  </si>
  <si>
    <t xml:space="preserve">Sitni inventar 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</si>
  <si>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</si>
  <si>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</si>
  <si>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</si>
  <si>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</si>
  <si>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</si>
  <si>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</si>
  <si>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Naknada troškova osobama izvan radnog odnosa</t>
  </si>
  <si>
    <t>Naknada troškova službenog puta</t>
  </si>
  <si>
    <t>Naknade ostalih troškova</t>
  </si>
  <si>
    <t>Otpremnine</t>
  </si>
  <si>
    <t>Obvezni i preventivni zdravstveni pregledi zaposlenika</t>
  </si>
  <si>
    <t>OPĆI PRIHODI I PRIMICI</t>
  </si>
  <si>
    <t>PRIHODI ZA POSEBNE NAMJENE</t>
  </si>
  <si>
    <t>SUFINANCIRANJE CIJENE USLUGA/PRIHOD OD ULAZNICA/</t>
  </si>
  <si>
    <t>VLASTITI PRIHODI</t>
  </si>
  <si>
    <t>Odjeljak</t>
  </si>
  <si>
    <t>RASHODI</t>
  </si>
  <si>
    <t>Osn. rn.</t>
  </si>
  <si>
    <t>Rashodi za zaposlene</t>
  </si>
  <si>
    <t>Materijalni rashodi</t>
  </si>
  <si>
    <t>Financijski rashodi</t>
  </si>
  <si>
    <t>Raz/   Skup.</t>
  </si>
  <si>
    <t>U K U P N O RASHODI</t>
  </si>
  <si>
    <t>Odjelj</t>
  </si>
  <si>
    <t>Projekcija za 2017.</t>
  </si>
  <si>
    <t>Reprezentacija</t>
  </si>
  <si>
    <t>Rashodi za nabavu proizvedene dugotrajne imovine</t>
  </si>
  <si>
    <t>Postrojenja i oprema</t>
  </si>
  <si>
    <t>Oprema</t>
  </si>
  <si>
    <t>3+4</t>
  </si>
  <si>
    <t>Projekcija za 2018.</t>
  </si>
  <si>
    <t>POMOĆI</t>
  </si>
  <si>
    <t>Program:STRUČNA TIJELA I VIJEĆA</t>
  </si>
  <si>
    <t>Gradsko kazalište mladih, Split, Trg Republike 1</t>
  </si>
  <si>
    <t xml:space="preserve">Novčana naknada poslod.zbog nezap. osoba s invaliditetom </t>
  </si>
  <si>
    <t>Doprin.za obvez.zdrav.osig.zaštite na radu</t>
  </si>
  <si>
    <t>a+b</t>
  </si>
  <si>
    <t>R</t>
  </si>
  <si>
    <t>Ravnatelj</t>
  </si>
  <si>
    <t>Belmondo Miliša</t>
  </si>
  <si>
    <t xml:space="preserve">NAZIV PRORAČUNSKOG KORISNIKA                                                                                                                                                                                                                                   </t>
  </si>
  <si>
    <t>GRADSKO KAZALIŠTE MLADIH - SPLIT</t>
  </si>
  <si>
    <t>Datum,</t>
  </si>
  <si>
    <t>OSOBA ZA KONTAKT</t>
  </si>
  <si>
    <t xml:space="preserve">IME </t>
  </si>
  <si>
    <t>BELMONDO</t>
  </si>
  <si>
    <t xml:space="preserve">PREZIME </t>
  </si>
  <si>
    <t>MILIŠA</t>
  </si>
  <si>
    <t>Tel./fax:</t>
  </si>
  <si>
    <t xml:space="preserve">PRIJEDLOG PLANA RADNIH MJESTA I IZRAČUN SREDSTAVA ZA PLAĆE ZAPOSLENIH KOJIMA SE SREDSTVA </t>
  </si>
  <si>
    <t>Razdjel /
glava</t>
  </si>
  <si>
    <t>Naziv radnog mjesta</t>
  </si>
  <si>
    <t>Broj</t>
  </si>
  <si>
    <t xml:space="preserve">Broj planiranih popunjenih radnih </t>
  </si>
  <si>
    <t>sistemati-</t>
  </si>
  <si>
    <t>popunjenih radnih mjesta</t>
  </si>
  <si>
    <t>zaposlenih</t>
  </si>
  <si>
    <t>osnovni</t>
  </si>
  <si>
    <t xml:space="preserve">osnovni sa </t>
  </si>
  <si>
    <t xml:space="preserve">Ukupni </t>
  </si>
  <si>
    <t>ziranih</t>
  </si>
  <si>
    <t xml:space="preserve">za koja su osigurana </t>
  </si>
  <si>
    <t>na dan</t>
  </si>
  <si>
    <t>koeficijent</t>
  </si>
  <si>
    <t>dodacima</t>
  </si>
  <si>
    <t xml:space="preserve">radnih </t>
  </si>
  <si>
    <t xml:space="preserve"> sredstva u </t>
  </si>
  <si>
    <t>2018.</t>
  </si>
  <si>
    <t>(bez radnog</t>
  </si>
  <si>
    <t>i radnim</t>
  </si>
  <si>
    <t>(stupac</t>
  </si>
  <si>
    <t>mjesta</t>
  </si>
  <si>
    <t>staža)</t>
  </si>
  <si>
    <t>stažom</t>
  </si>
  <si>
    <t>5 x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</si>
  <si>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</si>
  <si>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</si>
  <si>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</si>
  <si>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</si>
  <si>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</si>
  <si>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</si>
  <si>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</si>
  <si>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</si>
  <si>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</si>
  <si>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</si>
  <si>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</si>
  <si>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</si>
  <si>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Proračunski korisnik JLP(R)S</t>
  </si>
  <si>
    <t>koef.</t>
  </si>
  <si>
    <t>KOEF.</t>
  </si>
  <si>
    <t>Voditelj zajedničkih službi</t>
  </si>
  <si>
    <t>Glumac - I  Kovačević</t>
  </si>
  <si>
    <t>Glumac - I  Mihanović</t>
  </si>
  <si>
    <t>Glumac - II  Vladović</t>
  </si>
  <si>
    <t>Glumac - II  Novković</t>
  </si>
  <si>
    <t>Glumac - II  Gruica</t>
  </si>
  <si>
    <t>Glumac - II Perkušić</t>
  </si>
  <si>
    <t>Glumac - II Boban Jurišić</t>
  </si>
  <si>
    <t>Urednik kaz.izdanja - Srhoj</t>
  </si>
  <si>
    <t>Voditelj računovodstva</t>
  </si>
  <si>
    <t>Majstor tona</t>
  </si>
  <si>
    <t>Voditelj tehnike</t>
  </si>
  <si>
    <t>Tajnik</t>
  </si>
  <si>
    <t>Blagajnik</t>
  </si>
  <si>
    <t>Propagandist</t>
  </si>
  <si>
    <t>Voditelj pozornice</t>
  </si>
  <si>
    <t>Vozač-scenski radnik</t>
  </si>
  <si>
    <t>Spremačica - kurir,pralja</t>
  </si>
  <si>
    <t>Ukupno za Glavu - Razdjel:</t>
  </si>
  <si>
    <t xml:space="preserve">1. </t>
  </si>
  <si>
    <t>Ukupni koeficijent (stupac 12)</t>
  </si>
  <si>
    <t>x</t>
  </si>
  <si>
    <t>x12 mj</t>
  </si>
  <si>
    <t>a) Sredstva za plaće za redovan rad (račun 3111)</t>
  </si>
  <si>
    <t>c) Doprinosi na plaće (račun 313)</t>
  </si>
  <si>
    <t>d) Ukupna sredstva za plaće** (račun 311+ račun 313)</t>
  </si>
  <si>
    <t xml:space="preserve">2. </t>
  </si>
  <si>
    <t xml:space="preserve">3. </t>
  </si>
  <si>
    <t>OSN.RN</t>
  </si>
  <si>
    <t>RASHODI ZA ZAPOSLENE</t>
  </si>
  <si>
    <t>IZNOS</t>
  </si>
  <si>
    <t>1.</t>
  </si>
  <si>
    <t>Plaće za redovan rad po osnovici 4.728,00 Kn /21 djelatnika/</t>
  </si>
  <si>
    <t>2.</t>
  </si>
  <si>
    <t>Prigodne godišnje nagrade /2.500,00 Kn x 21/</t>
  </si>
  <si>
    <t>Poklon bonovi   /400 Kn x 21/</t>
  </si>
  <si>
    <t>Jubilarne nagrade</t>
  </si>
  <si>
    <t>3.</t>
  </si>
  <si>
    <t>4.</t>
  </si>
  <si>
    <t>Otpremnina</t>
  </si>
  <si>
    <t>5.</t>
  </si>
  <si>
    <t>Naknada za bolest, invalidnost i smrtni slučaj</t>
  </si>
  <si>
    <t>6.</t>
  </si>
  <si>
    <t>7.</t>
  </si>
  <si>
    <t>Novčana naknada poslodavca zbog nezapošljavanja osoba s invaliditetom</t>
  </si>
  <si>
    <t>OBRAZLOŽENJE  PLAĆA</t>
  </si>
  <si>
    <t>Doprinos za zdravstv.osig              15%</t>
  </si>
  <si>
    <t>Doprinos za ozljede na radu          0,5%</t>
  </si>
  <si>
    <t>Doprinos za zapošljavanje             1,7%</t>
  </si>
  <si>
    <t>Ukupno plaće</t>
  </si>
  <si>
    <t>3111,3132,3133</t>
  </si>
  <si>
    <t>PLAĆE + DOPRINOSI</t>
  </si>
  <si>
    <t>OSTALI RASHODI ZA ZAPOSLENE</t>
  </si>
  <si>
    <t>NAKNADA ZA PRIJEVOZ</t>
  </si>
  <si>
    <t>PRISTOJBE I NAKNADE</t>
  </si>
  <si>
    <t>Glumac - II  Brajčić</t>
  </si>
  <si>
    <t>Garderobijerka</t>
  </si>
  <si>
    <t>Voditelj  prodaje</t>
  </si>
  <si>
    <t>021 344 979</t>
  </si>
  <si>
    <t>OSIGURAVAJU U PRORAČUNU ZA RAZDOBLJE 2017.-2019.</t>
  </si>
  <si>
    <t>proračunu za 2017.</t>
  </si>
  <si>
    <t>2019.</t>
  </si>
  <si>
    <t>Projekcija za 2019.</t>
  </si>
  <si>
    <t>Naknada z korištenj pr.aut.u sl.svrhe</t>
  </si>
  <si>
    <t>Financijski plan za 2018.godinu</t>
  </si>
  <si>
    <t>Projekcija za 2020.</t>
  </si>
  <si>
    <t>2020.</t>
  </si>
  <si>
    <t>mjesta ( 2018. - 2020. )</t>
  </si>
  <si>
    <t>30.06.2017.</t>
  </si>
  <si>
    <t>Koeficijent /2018/</t>
  </si>
  <si>
    <t>I   UKUPNA SREDSTVA ZA PLAĆE ZAPOSLENIH U RAZDOBLJU 2018</t>
  </si>
  <si>
    <t>Doprinos zaobvezno zdravstveno osiguranje</t>
  </si>
  <si>
    <t>Doprrinos za osiguranje zaštite zdravlja na radu</t>
  </si>
  <si>
    <t>Doprinos za obvezno osiguranje u sl.nezaposlenosti</t>
  </si>
  <si>
    <t>Darovi za djecu  / 600Kn x 10/</t>
  </si>
  <si>
    <t>2018. G</t>
  </si>
  <si>
    <t>II   UKUPNA SREDSTVA ZA PLAĆE ZAPOSLENIH U RAZDOBLJU 2019</t>
  </si>
  <si>
    <t xml:space="preserve">2019. godina                    </t>
  </si>
  <si>
    <t>III   UKUPNA SREDSTVA ZA PLAĆE ZAPOSLENIH U RAZDOBLJU 2020</t>
  </si>
  <si>
    <t>Glumac - I  Florijan</t>
  </si>
  <si>
    <t>37,035 X 4.728,00 X 12mj</t>
  </si>
  <si>
    <t>37,206 X 4.728,00 X 12mj</t>
  </si>
  <si>
    <t>37,378 X 4.728,00 X 12mj</t>
  </si>
  <si>
    <t>HZZ</t>
  </si>
  <si>
    <t>Predviđeni višak 2017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</si>
</sst>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0"/>
    <numFmt numFmtId="165" formatCode="#,##0.0"/>
    <numFmt numFmtId="166" formatCode="0.0"/>
    <numFmt numFmtId="167" formatCode="#,##0.000"/>
    <numFmt numFmtId="168" formatCode="0.000"/>
    <numFmt numFmtId="169" formatCode="0.0000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3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4" fontId="3" fillId="33" borderId="0" xfId="0" applyNumberFormat="1" applyFont="1" applyFill="1" applyAlignment="1">
      <alignment/>
    </xf>
    <xf numFmtId="0" fontId="0" fillId="0" borderId="0" xfId="0" applyAlignment="1">
      <alignment wrapText="1"/>
    </xf>
    <xf numFmtId="4" fontId="0" fillId="34" borderId="0" xfId="0" applyNumberFormat="1" applyFill="1" applyAlignment="1">
      <alignment/>
    </xf>
    <xf numFmtId="0" fontId="0" fillId="35" borderId="0" xfId="0" applyFill="1" applyAlignment="1">
      <alignment/>
    </xf>
    <xf numFmtId="4" fontId="0" fillId="0" borderId="0" xfId="0" applyNumberFormat="1" applyBorder="1" applyAlignment="1">
      <alignment/>
    </xf>
    <xf numFmtId="4" fontId="0" fillId="34" borderId="0" xfId="0" applyNumberForma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11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0" xfId="0" applyFont="1" applyAlignment="1">
      <alignment/>
    </xf>
    <xf numFmtId="10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164" fontId="3" fillId="33" borderId="0" xfId="0" applyNumberFormat="1" applyFont="1" applyFill="1" applyAlignment="1">
      <alignment/>
    </xf>
    <xf numFmtId="0" fontId="3" fillId="33" borderId="13" xfId="0" applyFont="1" applyFill="1" applyBorder="1" applyAlignment="1">
      <alignment wrapText="1"/>
    </xf>
    <xf numFmtId="4" fontId="3" fillId="33" borderId="14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4" fontId="3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4" fontId="3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64" fontId="3" fillId="33" borderId="0" xfId="0" applyNumberFormat="1" applyFont="1" applyFill="1" applyAlignment="1">
      <alignment/>
    </xf>
    <xf numFmtId="4" fontId="3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4" fontId="7" fillId="36" borderId="12" xfId="0" applyNumberFormat="1" applyFont="1" applyFill="1" applyBorder="1" applyAlignment="1">
      <alignment/>
    </xf>
    <xf numFmtId="0" fontId="0" fillId="36" borderId="0" xfId="0" applyFill="1" applyAlignment="1">
      <alignment/>
    </xf>
    <xf numFmtId="4" fontId="7" fillId="36" borderId="16" xfId="0" applyNumberFormat="1" applyFont="1" applyFill="1" applyBorder="1" applyAlignment="1">
      <alignment/>
    </xf>
    <xf numFmtId="4" fontId="7" fillId="36" borderId="11" xfId="0" applyNumberFormat="1" applyFont="1" applyFill="1" applyBorder="1" applyAlignment="1">
      <alignment/>
    </xf>
    <xf numFmtId="4" fontId="7" fillId="36" borderId="12" xfId="0" applyNumberFormat="1" applyFont="1" applyFill="1" applyBorder="1" applyAlignment="1">
      <alignment/>
    </xf>
    <xf numFmtId="4" fontId="7" fillId="36" borderId="12" xfId="0" applyNumberFormat="1" applyFont="1" applyFill="1" applyBorder="1" applyAlignment="1">
      <alignment horizontal="right"/>
    </xf>
    <xf numFmtId="4" fontId="3" fillId="33" borderId="16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 horizontal="right"/>
    </xf>
    <xf numFmtId="4" fontId="3" fillId="33" borderId="17" xfId="0" applyNumberFormat="1" applyFont="1" applyFill="1" applyBorder="1" applyAlignment="1">
      <alignment/>
    </xf>
    <xf numFmtId="4" fontId="3" fillId="33" borderId="17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right"/>
    </xf>
    <xf numFmtId="4" fontId="3" fillId="33" borderId="13" xfId="0" applyNumberFormat="1" applyFont="1" applyFill="1" applyBorder="1" applyAlignment="1">
      <alignment/>
    </xf>
    <xf numFmtId="4" fontId="3" fillId="33" borderId="14" xfId="0" applyNumberFormat="1" applyFont="1" applyFill="1" applyBorder="1" applyAlignment="1">
      <alignment horizontal="right"/>
    </xf>
    <xf numFmtId="4" fontId="3" fillId="33" borderId="18" xfId="0" applyNumberFormat="1" applyFont="1" applyFill="1" applyBorder="1" applyAlignment="1">
      <alignment/>
    </xf>
    <xf numFmtId="4" fontId="3" fillId="33" borderId="18" xfId="0" applyNumberFormat="1" applyFont="1" applyFill="1" applyBorder="1" applyAlignment="1">
      <alignment horizontal="right"/>
    </xf>
    <xf numFmtId="4" fontId="7" fillId="33" borderId="17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wrapText="1"/>
    </xf>
    <xf numFmtId="4" fontId="0" fillId="33" borderId="0" xfId="0" applyNumberFormat="1" applyFill="1" applyAlignment="1">
      <alignment/>
    </xf>
    <xf numFmtId="0" fontId="3" fillId="33" borderId="0" xfId="0" applyFont="1" applyFill="1" applyAlignment="1">
      <alignment horizontal="left"/>
    </xf>
    <xf numFmtId="4" fontId="1" fillId="33" borderId="0" xfId="0" applyNumberFormat="1" applyFont="1" applyFill="1" applyAlignment="1">
      <alignment/>
    </xf>
    <xf numFmtId="4" fontId="3" fillId="33" borderId="11" xfId="0" applyNumberFormat="1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7" fillId="33" borderId="16" xfId="0" applyNumberFormat="1" applyFont="1" applyFill="1" applyBorder="1" applyAlignment="1">
      <alignment/>
    </xf>
    <xf numFmtId="4" fontId="7" fillId="36" borderId="12" xfId="0" applyNumberFormat="1" applyFont="1" applyFill="1" applyBorder="1" applyAlignment="1">
      <alignment horizontal="right"/>
    </xf>
    <xf numFmtId="4" fontId="3" fillId="33" borderId="15" xfId="0" applyNumberFormat="1" applyFont="1" applyFill="1" applyBorder="1" applyAlignment="1">
      <alignment/>
    </xf>
    <xf numFmtId="4" fontId="3" fillId="33" borderId="17" xfId="0" applyNumberFormat="1" applyFont="1" applyFill="1" applyBorder="1" applyAlignment="1">
      <alignment/>
    </xf>
    <xf numFmtId="0" fontId="2" fillId="36" borderId="12" xfId="0" applyFont="1" applyFill="1" applyBorder="1" applyAlignment="1">
      <alignment horizontal="center" wrapText="1"/>
    </xf>
    <xf numFmtId="4" fontId="10" fillId="36" borderId="12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4" fontId="3" fillId="34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4" fontId="1" fillId="0" borderId="0" xfId="0" applyNumberFormat="1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33" borderId="0" xfId="0" applyFont="1" applyFill="1" applyBorder="1" applyAlignment="1">
      <alignment wrapText="1"/>
    </xf>
    <xf numFmtId="4" fontId="7" fillId="33" borderId="0" xfId="0" applyNumberFormat="1" applyFon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4" fontId="3" fillId="33" borderId="20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7" fillId="36" borderId="21" xfId="0" applyFont="1" applyFill="1" applyBorder="1" applyAlignment="1">
      <alignment wrapText="1"/>
    </xf>
    <xf numFmtId="4" fontId="3" fillId="33" borderId="0" xfId="0" applyNumberFormat="1" applyFont="1" applyFill="1" applyAlignment="1">
      <alignment wrapText="1"/>
    </xf>
    <xf numFmtId="4" fontId="3" fillId="33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4" fontId="1" fillId="34" borderId="22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24" xfId="0" applyFont="1" applyBorder="1" applyAlignment="1">
      <alignment wrapText="1"/>
    </xf>
    <xf numFmtId="0" fontId="7" fillId="36" borderId="21" xfId="0" applyFont="1" applyFill="1" applyBorder="1" applyAlignment="1">
      <alignment wrapText="1"/>
    </xf>
    <xf numFmtId="0" fontId="3" fillId="33" borderId="24" xfId="0" applyFont="1" applyFill="1" applyBorder="1" applyAlignment="1">
      <alignment wrapText="1"/>
    </xf>
    <xf numFmtId="0" fontId="3" fillId="33" borderId="25" xfId="0" applyFont="1" applyFill="1" applyBorder="1" applyAlignment="1">
      <alignment wrapText="1"/>
    </xf>
    <xf numFmtId="0" fontId="3" fillId="33" borderId="26" xfId="0" applyFont="1" applyFill="1" applyBorder="1" applyAlignment="1">
      <alignment wrapText="1"/>
    </xf>
    <xf numFmtId="0" fontId="3" fillId="33" borderId="27" xfId="0" applyFont="1" applyFill="1" applyBorder="1" applyAlignment="1">
      <alignment wrapText="1"/>
    </xf>
    <xf numFmtId="0" fontId="3" fillId="33" borderId="28" xfId="0" applyFont="1" applyFill="1" applyBorder="1" applyAlignment="1">
      <alignment wrapText="1"/>
    </xf>
    <xf numFmtId="0" fontId="3" fillId="33" borderId="29" xfId="0" applyFont="1" applyFill="1" applyBorder="1" applyAlignment="1">
      <alignment wrapText="1"/>
    </xf>
    <xf numFmtId="0" fontId="7" fillId="36" borderId="24" xfId="0" applyFont="1" applyFill="1" applyBorder="1" applyAlignment="1">
      <alignment wrapText="1"/>
    </xf>
    <xf numFmtId="0" fontId="3" fillId="33" borderId="26" xfId="0" applyFont="1" applyFill="1" applyBorder="1" applyAlignment="1">
      <alignment wrapText="1"/>
    </xf>
    <xf numFmtId="0" fontId="3" fillId="33" borderId="24" xfId="0" applyFont="1" applyFill="1" applyBorder="1" applyAlignment="1">
      <alignment wrapText="1"/>
    </xf>
    <xf numFmtId="0" fontId="3" fillId="33" borderId="19" xfId="0" applyFont="1" applyFill="1" applyBorder="1" applyAlignment="1">
      <alignment wrapText="1"/>
    </xf>
    <xf numFmtId="0" fontId="3" fillId="33" borderId="30" xfId="0" applyFont="1" applyFill="1" applyBorder="1" applyAlignment="1">
      <alignment wrapText="1"/>
    </xf>
    <xf numFmtId="0" fontId="3" fillId="33" borderId="29" xfId="0" applyFont="1" applyFill="1" applyBorder="1" applyAlignment="1">
      <alignment wrapText="1"/>
    </xf>
    <xf numFmtId="0" fontId="3" fillId="33" borderId="25" xfId="0" applyFont="1" applyFill="1" applyBorder="1" applyAlignment="1">
      <alignment wrapText="1"/>
    </xf>
    <xf numFmtId="0" fontId="3" fillId="33" borderId="27" xfId="0" applyFont="1" applyFill="1" applyBorder="1" applyAlignment="1">
      <alignment wrapText="1"/>
    </xf>
    <xf numFmtId="0" fontId="7" fillId="36" borderId="26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17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36" borderId="11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0" fontId="7" fillId="33" borderId="3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36" borderId="33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54" fillId="33" borderId="33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3" fillId="33" borderId="28" xfId="0" applyFont="1" applyFill="1" applyBorder="1" applyAlignment="1">
      <alignment wrapText="1"/>
    </xf>
    <xf numFmtId="0" fontId="7" fillId="36" borderId="32" xfId="0" applyFont="1" applyFill="1" applyBorder="1" applyAlignment="1">
      <alignment horizontal="center"/>
    </xf>
    <xf numFmtId="0" fontId="7" fillId="36" borderId="17" xfId="0" applyFont="1" applyFill="1" applyBorder="1" applyAlignment="1">
      <alignment/>
    </xf>
    <xf numFmtId="0" fontId="0" fillId="36" borderId="0" xfId="0" applyFont="1" applyFill="1" applyAlignment="1">
      <alignment/>
    </xf>
    <xf numFmtId="0" fontId="53" fillId="33" borderId="30" xfId="0" applyFont="1" applyFill="1" applyBorder="1" applyAlignment="1">
      <alignment wrapText="1"/>
    </xf>
    <xf numFmtId="4" fontId="53" fillId="33" borderId="13" xfId="0" applyNumberFormat="1" applyFont="1" applyFill="1" applyBorder="1" applyAlignment="1">
      <alignment/>
    </xf>
    <xf numFmtId="0" fontId="1" fillId="0" borderId="35" xfId="0" applyFont="1" applyBorder="1" applyAlignment="1">
      <alignment wrapText="1"/>
    </xf>
    <xf numFmtId="0" fontId="7" fillId="36" borderId="22" xfId="0" applyFont="1" applyFill="1" applyBorder="1" applyAlignment="1">
      <alignment wrapText="1"/>
    </xf>
    <xf numFmtId="0" fontId="3" fillId="33" borderId="35" xfId="0" applyFont="1" applyFill="1" applyBorder="1" applyAlignment="1">
      <alignment wrapText="1"/>
    </xf>
    <xf numFmtId="0" fontId="3" fillId="36" borderId="22" xfId="0" applyFont="1" applyFill="1" applyBorder="1" applyAlignment="1">
      <alignment wrapText="1"/>
    </xf>
    <xf numFmtId="0" fontId="3" fillId="33" borderId="36" xfId="0" applyFont="1" applyFill="1" applyBorder="1" applyAlignment="1">
      <alignment wrapText="1"/>
    </xf>
    <xf numFmtId="0" fontId="3" fillId="33" borderId="37" xfId="0" applyFont="1" applyFill="1" applyBorder="1" applyAlignment="1">
      <alignment wrapText="1"/>
    </xf>
    <xf numFmtId="0" fontId="7" fillId="36" borderId="22" xfId="0" applyFont="1" applyFill="1" applyBorder="1" applyAlignment="1">
      <alignment wrapText="1"/>
    </xf>
    <xf numFmtId="0" fontId="3" fillId="33" borderId="38" xfId="0" applyFont="1" applyFill="1" applyBorder="1" applyAlignment="1">
      <alignment wrapText="1"/>
    </xf>
    <xf numFmtId="0" fontId="3" fillId="33" borderId="39" xfId="0" applyFont="1" applyFill="1" applyBorder="1" applyAlignment="1">
      <alignment wrapText="1"/>
    </xf>
    <xf numFmtId="0" fontId="7" fillId="36" borderId="35" xfId="0" applyFont="1" applyFill="1" applyBorder="1" applyAlignment="1">
      <alignment wrapText="1"/>
    </xf>
    <xf numFmtId="0" fontId="3" fillId="33" borderId="40" xfId="0" applyFont="1" applyFill="1" applyBorder="1" applyAlignment="1">
      <alignment wrapText="1"/>
    </xf>
    <xf numFmtId="0" fontId="3" fillId="33" borderId="41" xfId="0" applyFont="1" applyFill="1" applyBorder="1" applyAlignment="1">
      <alignment wrapText="1"/>
    </xf>
    <xf numFmtId="0" fontId="3" fillId="33" borderId="42" xfId="0" applyFont="1" applyFill="1" applyBorder="1" applyAlignment="1">
      <alignment wrapText="1"/>
    </xf>
    <xf numFmtId="0" fontId="53" fillId="33" borderId="42" xfId="0" applyFont="1" applyFill="1" applyBorder="1" applyAlignment="1">
      <alignment wrapText="1"/>
    </xf>
    <xf numFmtId="0" fontId="7" fillId="36" borderId="22" xfId="0" applyFont="1" applyFill="1" applyBorder="1" applyAlignment="1">
      <alignment horizontal="left" wrapText="1"/>
    </xf>
    <xf numFmtId="0" fontId="7" fillId="36" borderId="37" xfId="0" applyFont="1" applyFill="1" applyBorder="1" applyAlignment="1">
      <alignment wrapText="1"/>
    </xf>
    <xf numFmtId="4" fontId="7" fillId="36" borderId="21" xfId="0" applyNumberFormat="1" applyFont="1" applyFill="1" applyBorder="1" applyAlignment="1">
      <alignment/>
    </xf>
    <xf numFmtId="4" fontId="3" fillId="33" borderId="24" xfId="0" applyNumberFormat="1" applyFont="1" applyFill="1" applyBorder="1" applyAlignment="1">
      <alignment/>
    </xf>
    <xf numFmtId="4" fontId="7" fillId="36" borderId="21" xfId="0" applyNumberFormat="1" applyFont="1" applyFill="1" applyBorder="1" applyAlignment="1">
      <alignment/>
    </xf>
    <xf numFmtId="4" fontId="3" fillId="33" borderId="25" xfId="0" applyNumberFormat="1" applyFont="1" applyFill="1" applyBorder="1" applyAlignment="1">
      <alignment/>
    </xf>
    <xf numFmtId="4" fontId="3" fillId="33" borderId="27" xfId="0" applyNumberFormat="1" applyFont="1" applyFill="1" applyBorder="1" applyAlignment="1">
      <alignment/>
    </xf>
    <xf numFmtId="4" fontId="7" fillId="36" borderId="27" xfId="0" applyNumberFormat="1" applyFont="1" applyFill="1" applyBorder="1" applyAlignment="1">
      <alignment/>
    </xf>
    <xf numFmtId="4" fontId="3" fillId="33" borderId="26" xfId="0" applyNumberFormat="1" applyFont="1" applyFill="1" applyBorder="1" applyAlignment="1">
      <alignment/>
    </xf>
    <xf numFmtId="4" fontId="3" fillId="33" borderId="28" xfId="0" applyNumberFormat="1" applyFont="1" applyFill="1" applyBorder="1" applyAlignment="1">
      <alignment/>
    </xf>
    <xf numFmtId="4" fontId="3" fillId="33" borderId="26" xfId="0" applyNumberFormat="1" applyFont="1" applyFill="1" applyBorder="1" applyAlignment="1">
      <alignment horizontal="right"/>
    </xf>
    <xf numFmtId="4" fontId="3" fillId="33" borderId="26" xfId="0" applyNumberFormat="1" applyFont="1" applyFill="1" applyBorder="1" applyAlignment="1">
      <alignment/>
    </xf>
    <xf numFmtId="4" fontId="3" fillId="33" borderId="28" xfId="0" applyNumberFormat="1" applyFont="1" applyFill="1" applyBorder="1" applyAlignment="1">
      <alignment/>
    </xf>
    <xf numFmtId="4" fontId="3" fillId="33" borderId="29" xfId="0" applyNumberFormat="1" applyFont="1" applyFill="1" applyBorder="1" applyAlignment="1">
      <alignment/>
    </xf>
    <xf numFmtId="4" fontId="53" fillId="33" borderId="30" xfId="0" applyNumberFormat="1" applyFont="1" applyFill="1" applyBorder="1" applyAlignment="1">
      <alignment/>
    </xf>
    <xf numFmtId="4" fontId="7" fillId="36" borderId="21" xfId="0" applyNumberFormat="1" applyFont="1" applyFill="1" applyBorder="1" applyAlignment="1">
      <alignment horizontal="right"/>
    </xf>
    <xf numFmtId="4" fontId="3" fillId="33" borderId="25" xfId="0" applyNumberFormat="1" applyFont="1" applyFill="1" applyBorder="1" applyAlignment="1">
      <alignment/>
    </xf>
    <xf numFmtId="4" fontId="3" fillId="33" borderId="27" xfId="0" applyNumberFormat="1" applyFont="1" applyFill="1" applyBorder="1" applyAlignment="1">
      <alignment/>
    </xf>
    <xf numFmtId="4" fontId="1" fillId="34" borderId="16" xfId="0" applyNumberFormat="1" applyFont="1" applyFill="1" applyBorder="1" applyAlignment="1">
      <alignment/>
    </xf>
    <xf numFmtId="0" fontId="7" fillId="0" borderId="43" xfId="0" applyFont="1" applyBorder="1" applyAlignment="1">
      <alignment horizontal="center" wrapText="1"/>
    </xf>
    <xf numFmtId="0" fontId="7" fillId="0" borderId="12" xfId="0" applyFont="1" applyBorder="1" applyAlignment="1">
      <alignment/>
    </xf>
    <xf numFmtId="0" fontId="1" fillId="0" borderId="21" xfId="0" applyFont="1" applyBorder="1" applyAlignment="1">
      <alignment wrapText="1"/>
    </xf>
    <xf numFmtId="4" fontId="3" fillId="33" borderId="25" xfId="0" applyNumberFormat="1" applyFont="1" applyFill="1" applyBorder="1" applyAlignment="1">
      <alignment horizontal="right"/>
    </xf>
    <xf numFmtId="0" fontId="1" fillId="0" borderId="32" xfId="0" applyFont="1" applyBorder="1" applyAlignment="1">
      <alignment horizontal="center" wrapText="1"/>
    </xf>
    <xf numFmtId="0" fontId="1" fillId="36" borderId="43" xfId="0" applyFont="1" applyFill="1" applyBorder="1" applyAlignment="1">
      <alignment horizontal="center"/>
    </xf>
    <xf numFmtId="0" fontId="1" fillId="36" borderId="12" xfId="0" applyFont="1" applyFill="1" applyBorder="1" applyAlignment="1">
      <alignment/>
    </xf>
    <xf numFmtId="0" fontId="0" fillId="36" borderId="21" xfId="0" applyFont="1" applyFill="1" applyBorder="1" applyAlignment="1">
      <alignment wrapText="1"/>
    </xf>
    <xf numFmtId="4" fontId="1" fillId="36" borderId="12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0" fontId="1" fillId="36" borderId="33" xfId="0" applyFont="1" applyFill="1" applyBorder="1" applyAlignment="1">
      <alignment horizontal="center"/>
    </xf>
    <xf numFmtId="0" fontId="1" fillId="36" borderId="11" xfId="0" applyFont="1" applyFill="1" applyBorder="1" applyAlignment="1">
      <alignment/>
    </xf>
    <xf numFmtId="4" fontId="1" fillId="36" borderId="11" xfId="0" applyNumberFormat="1" applyFont="1" applyFill="1" applyBorder="1" applyAlignment="1">
      <alignment/>
    </xf>
    <xf numFmtId="0" fontId="1" fillId="36" borderId="22" xfId="0" applyFont="1" applyFill="1" applyBorder="1" applyAlignment="1">
      <alignment wrapText="1"/>
    </xf>
    <xf numFmtId="0" fontId="1" fillId="36" borderId="26" xfId="0" applyFont="1" applyFill="1" applyBorder="1" applyAlignment="1">
      <alignment wrapText="1"/>
    </xf>
    <xf numFmtId="0" fontId="1" fillId="36" borderId="37" xfId="0" applyFont="1" applyFill="1" applyBorder="1" applyAlignment="1">
      <alignment wrapText="1"/>
    </xf>
    <xf numFmtId="0" fontId="1" fillId="36" borderId="0" xfId="0" applyFont="1" applyFill="1" applyAlignment="1">
      <alignment/>
    </xf>
    <xf numFmtId="4" fontId="7" fillId="0" borderId="43" xfId="0" applyNumberFormat="1" applyFont="1" applyBorder="1" applyAlignment="1">
      <alignment/>
    </xf>
    <xf numFmtId="4" fontId="7" fillId="0" borderId="44" xfId="0" applyNumberFormat="1" applyFont="1" applyBorder="1" applyAlignment="1">
      <alignment/>
    </xf>
    <xf numFmtId="0" fontId="3" fillId="0" borderId="45" xfId="0" applyFont="1" applyBorder="1" applyAlignment="1">
      <alignment wrapText="1"/>
    </xf>
    <xf numFmtId="0" fontId="7" fillId="0" borderId="46" xfId="0" applyFont="1" applyBorder="1" applyAlignment="1">
      <alignment horizontal="center" wrapText="1"/>
    </xf>
    <xf numFmtId="4" fontId="7" fillId="0" borderId="46" xfId="0" applyNumberFormat="1" applyFont="1" applyBorder="1" applyAlignment="1">
      <alignment wrapText="1"/>
    </xf>
    <xf numFmtId="4" fontId="3" fillId="33" borderId="13" xfId="0" applyNumberFormat="1" applyFont="1" applyFill="1" applyBorder="1" applyAlignment="1">
      <alignment/>
    </xf>
    <xf numFmtId="0" fontId="7" fillId="36" borderId="11" xfId="0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4" fontId="1" fillId="34" borderId="35" xfId="0" applyNumberFormat="1" applyFont="1" applyFill="1" applyBorder="1" applyAlignment="1">
      <alignment/>
    </xf>
    <xf numFmtId="4" fontId="7" fillId="36" borderId="22" xfId="0" applyNumberFormat="1" applyFont="1" applyFill="1" applyBorder="1" applyAlignment="1">
      <alignment horizontal="right"/>
    </xf>
    <xf numFmtId="4" fontId="3" fillId="33" borderId="35" xfId="0" applyNumberFormat="1" applyFont="1" applyFill="1" applyBorder="1" applyAlignment="1">
      <alignment/>
    </xf>
    <xf numFmtId="4" fontId="7" fillId="36" borderId="48" xfId="0" applyNumberFormat="1" applyFont="1" applyFill="1" applyBorder="1" applyAlignment="1">
      <alignment/>
    </xf>
    <xf numFmtId="4" fontId="3" fillId="33" borderId="36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4" fontId="3" fillId="33" borderId="39" xfId="0" applyNumberFormat="1" applyFont="1" applyFill="1" applyBorder="1" applyAlignment="1">
      <alignment/>
    </xf>
    <xf numFmtId="4" fontId="1" fillId="36" borderId="22" xfId="0" applyNumberFormat="1" applyFont="1" applyFill="1" applyBorder="1" applyAlignment="1">
      <alignment/>
    </xf>
    <xf numFmtId="4" fontId="7" fillId="36" borderId="35" xfId="0" applyNumberFormat="1" applyFont="1" applyFill="1" applyBorder="1" applyAlignment="1">
      <alignment/>
    </xf>
    <xf numFmtId="4" fontId="3" fillId="33" borderId="40" xfId="0" applyNumberFormat="1" applyFont="1" applyFill="1" applyBorder="1" applyAlignment="1">
      <alignment/>
    </xf>
    <xf numFmtId="4" fontId="7" fillId="36" borderId="22" xfId="0" applyNumberFormat="1" applyFont="1" applyFill="1" applyBorder="1" applyAlignment="1">
      <alignment/>
    </xf>
    <xf numFmtId="4" fontId="53" fillId="33" borderId="42" xfId="0" applyNumberFormat="1" applyFont="1" applyFill="1" applyBorder="1" applyAlignment="1">
      <alignment/>
    </xf>
    <xf numFmtId="4" fontId="7" fillId="36" borderId="22" xfId="0" applyNumberFormat="1" applyFont="1" applyFill="1" applyBorder="1" applyAlignment="1">
      <alignment horizontal="right"/>
    </xf>
    <xf numFmtId="4" fontId="3" fillId="33" borderId="36" xfId="0" applyNumberFormat="1" applyFont="1" applyFill="1" applyBorder="1" applyAlignment="1">
      <alignment/>
    </xf>
    <xf numFmtId="4" fontId="3" fillId="33" borderId="41" xfId="0" applyNumberFormat="1" applyFont="1" applyFill="1" applyBorder="1" applyAlignment="1">
      <alignment/>
    </xf>
    <xf numFmtId="4" fontId="1" fillId="36" borderId="37" xfId="0" applyNumberFormat="1" applyFont="1" applyFill="1" applyBorder="1" applyAlignment="1">
      <alignment/>
    </xf>
    <xf numFmtId="4" fontId="7" fillId="36" borderId="37" xfId="0" applyNumberFormat="1" applyFont="1" applyFill="1" applyBorder="1" applyAlignment="1">
      <alignment/>
    </xf>
    <xf numFmtId="4" fontId="3" fillId="33" borderId="49" xfId="0" applyNumberFormat="1" applyFont="1" applyFill="1" applyBorder="1" applyAlignment="1">
      <alignment/>
    </xf>
    <xf numFmtId="4" fontId="3" fillId="33" borderId="50" xfId="0" applyNumberFormat="1" applyFont="1" applyFill="1" applyBorder="1" applyAlignment="1">
      <alignment/>
    </xf>
    <xf numFmtId="4" fontId="3" fillId="33" borderId="51" xfId="0" applyNumberFormat="1" applyFont="1" applyFill="1" applyBorder="1" applyAlignment="1">
      <alignment/>
    </xf>
    <xf numFmtId="4" fontId="3" fillId="33" borderId="52" xfId="0" applyNumberFormat="1" applyFont="1" applyFill="1" applyBorder="1" applyAlignment="1">
      <alignment/>
    </xf>
    <xf numFmtId="4" fontId="3" fillId="33" borderId="53" xfId="0" applyNumberFormat="1" applyFont="1" applyFill="1" applyBorder="1" applyAlignment="1">
      <alignment/>
    </xf>
    <xf numFmtId="4" fontId="3" fillId="33" borderId="54" xfId="0" applyNumberFormat="1" applyFont="1" applyFill="1" applyBorder="1" applyAlignment="1">
      <alignment/>
    </xf>
    <xf numFmtId="4" fontId="7" fillId="36" borderId="45" xfId="0" applyNumberFormat="1" applyFont="1" applyFill="1" applyBorder="1" applyAlignment="1">
      <alignment/>
    </xf>
    <xf numFmtId="4" fontId="0" fillId="33" borderId="51" xfId="0" applyNumberFormat="1" applyFont="1" applyFill="1" applyBorder="1" applyAlignment="1">
      <alignment/>
    </xf>
    <xf numFmtId="4" fontId="53" fillId="33" borderId="55" xfId="0" applyNumberFormat="1" applyFont="1" applyFill="1" applyBorder="1" applyAlignment="1">
      <alignment/>
    </xf>
    <xf numFmtId="4" fontId="7" fillId="36" borderId="45" xfId="0" applyNumberFormat="1" applyFont="1" applyFill="1" applyBorder="1" applyAlignment="1">
      <alignment horizontal="right"/>
    </xf>
    <xf numFmtId="4" fontId="3" fillId="33" borderId="50" xfId="0" applyNumberFormat="1" applyFont="1" applyFill="1" applyBorder="1" applyAlignment="1">
      <alignment/>
    </xf>
    <xf numFmtId="4" fontId="3" fillId="33" borderId="23" xfId="0" applyNumberFormat="1" applyFont="1" applyFill="1" applyBorder="1" applyAlignment="1">
      <alignment/>
    </xf>
    <xf numFmtId="4" fontId="1" fillId="36" borderId="51" xfId="0" applyNumberFormat="1" applyFont="1" applyFill="1" applyBorder="1" applyAlignment="1">
      <alignment/>
    </xf>
    <xf numFmtId="4" fontId="7" fillId="36" borderId="51" xfId="0" applyNumberFormat="1" applyFont="1" applyFill="1" applyBorder="1" applyAlignment="1">
      <alignment/>
    </xf>
    <xf numFmtId="4" fontId="3" fillId="33" borderId="56" xfId="0" applyNumberFormat="1" applyFont="1" applyFill="1" applyBorder="1" applyAlignment="1">
      <alignment horizontal="right"/>
    </xf>
    <xf numFmtId="4" fontId="7" fillId="36" borderId="46" xfId="0" applyNumberFormat="1" applyFont="1" applyFill="1" applyBorder="1" applyAlignment="1">
      <alignment/>
    </xf>
    <xf numFmtId="4" fontId="3" fillId="33" borderId="57" xfId="0" applyNumberFormat="1" applyFont="1" applyFill="1" applyBorder="1" applyAlignment="1">
      <alignment horizontal="right"/>
    </xf>
    <xf numFmtId="4" fontId="3" fillId="33" borderId="58" xfId="0" applyNumberFormat="1" applyFont="1" applyFill="1" applyBorder="1" applyAlignment="1">
      <alignment horizontal="right"/>
    </xf>
    <xf numFmtId="4" fontId="3" fillId="0" borderId="59" xfId="0" applyNumberFormat="1" applyFont="1" applyBorder="1" applyAlignment="1">
      <alignment/>
    </xf>
    <xf numFmtId="4" fontId="3" fillId="33" borderId="60" xfId="0" applyNumberFormat="1" applyFont="1" applyFill="1" applyBorder="1" applyAlignment="1">
      <alignment horizontal="right"/>
    </xf>
    <xf numFmtId="4" fontId="3" fillId="33" borderId="61" xfId="0" applyNumberFormat="1" applyFont="1" applyFill="1" applyBorder="1" applyAlignment="1">
      <alignment horizontal="right"/>
    </xf>
    <xf numFmtId="4" fontId="1" fillId="36" borderId="46" xfId="0" applyNumberFormat="1" applyFont="1" applyFill="1" applyBorder="1" applyAlignment="1">
      <alignment/>
    </xf>
    <xf numFmtId="4" fontId="7" fillId="36" borderId="56" xfId="0" applyNumberFormat="1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58" xfId="0" applyNumberFormat="1" applyFont="1" applyFill="1" applyBorder="1" applyAlignment="1">
      <alignment/>
    </xf>
    <xf numFmtId="4" fontId="3" fillId="33" borderId="60" xfId="0" applyNumberFormat="1" applyFont="1" applyFill="1" applyBorder="1" applyAlignment="1">
      <alignment/>
    </xf>
    <xf numFmtId="4" fontId="7" fillId="33" borderId="56" xfId="0" applyNumberFormat="1" applyFont="1" applyFill="1" applyBorder="1" applyAlignment="1">
      <alignment/>
    </xf>
    <xf numFmtId="4" fontId="3" fillId="33" borderId="62" xfId="0" applyNumberFormat="1" applyFont="1" applyFill="1" applyBorder="1" applyAlignment="1">
      <alignment/>
    </xf>
    <xf numFmtId="4" fontId="7" fillId="36" borderId="46" xfId="0" applyNumberFormat="1" applyFont="1" applyFill="1" applyBorder="1" applyAlignment="1">
      <alignment/>
    </xf>
    <xf numFmtId="4" fontId="53" fillId="33" borderId="63" xfId="0" applyNumberFormat="1" applyFont="1" applyFill="1" applyBorder="1" applyAlignment="1">
      <alignment/>
    </xf>
    <xf numFmtId="4" fontId="7" fillId="36" borderId="46" xfId="0" applyNumberFormat="1" applyFont="1" applyFill="1" applyBorder="1" applyAlignment="1">
      <alignment horizontal="right"/>
    </xf>
    <xf numFmtId="4" fontId="3" fillId="33" borderId="57" xfId="0" applyNumberFormat="1" applyFont="1" applyFill="1" applyBorder="1" applyAlignment="1">
      <alignment/>
    </xf>
    <xf numFmtId="4" fontId="3" fillId="33" borderId="59" xfId="0" applyNumberFormat="1" applyFont="1" applyFill="1" applyBorder="1" applyAlignment="1">
      <alignment/>
    </xf>
    <xf numFmtId="4" fontId="1" fillId="36" borderId="58" xfId="0" applyNumberFormat="1" applyFont="1" applyFill="1" applyBorder="1" applyAlignment="1">
      <alignment/>
    </xf>
    <xf numFmtId="4" fontId="7" fillId="36" borderId="58" xfId="0" applyNumberFormat="1" applyFont="1" applyFill="1" applyBorder="1" applyAlignment="1">
      <alignment/>
    </xf>
    <xf numFmtId="4" fontId="3" fillId="33" borderId="30" xfId="0" applyNumberFormat="1" applyFont="1" applyFill="1" applyBorder="1" applyAlignment="1">
      <alignment/>
    </xf>
    <xf numFmtId="4" fontId="3" fillId="33" borderId="42" xfId="0" applyNumberFormat="1" applyFont="1" applyFill="1" applyBorder="1" applyAlignment="1">
      <alignment/>
    </xf>
    <xf numFmtId="4" fontId="3" fillId="33" borderId="63" xfId="0" applyNumberFormat="1" applyFont="1" applyFill="1" applyBorder="1" applyAlignment="1">
      <alignment/>
    </xf>
    <xf numFmtId="4" fontId="3" fillId="33" borderId="55" xfId="0" applyNumberFormat="1" applyFont="1" applyFill="1" applyBorder="1" applyAlignment="1">
      <alignment/>
    </xf>
    <xf numFmtId="0" fontId="7" fillId="33" borderId="64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4" fontId="3" fillId="33" borderId="29" xfId="0" applyNumberFormat="1" applyFont="1" applyFill="1" applyBorder="1" applyAlignment="1">
      <alignment/>
    </xf>
    <xf numFmtId="4" fontId="3" fillId="33" borderId="61" xfId="0" applyNumberFormat="1" applyFont="1" applyFill="1" applyBorder="1" applyAlignment="1">
      <alignment/>
    </xf>
    <xf numFmtId="4" fontId="0" fillId="33" borderId="53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7" fillId="0" borderId="46" xfId="0" applyFont="1" applyBorder="1" applyAlignment="1">
      <alignment horizontal="center"/>
    </xf>
    <xf numFmtId="0" fontId="3" fillId="33" borderId="13" xfId="0" applyFont="1" applyFill="1" applyBorder="1" applyAlignment="1">
      <alignment wrapText="1"/>
    </xf>
    <xf numFmtId="4" fontId="0" fillId="33" borderId="38" xfId="0" applyNumberFormat="1" applyFont="1" applyFill="1" applyBorder="1" applyAlignment="1">
      <alignment/>
    </xf>
    <xf numFmtId="4" fontId="0" fillId="33" borderId="52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 wrapText="1"/>
    </xf>
    <xf numFmtId="4" fontId="1" fillId="33" borderId="13" xfId="0" applyNumberFormat="1" applyFont="1" applyFill="1" applyBorder="1" applyAlignment="1">
      <alignment/>
    </xf>
    <xf numFmtId="0" fontId="1" fillId="36" borderId="11" xfId="0" applyFont="1" applyFill="1" applyBorder="1" applyAlignment="1">
      <alignment horizontal="center"/>
    </xf>
    <xf numFmtId="0" fontId="1" fillId="36" borderId="11" xfId="0" applyFont="1" applyFill="1" applyBorder="1" applyAlignment="1">
      <alignment wrapText="1"/>
    </xf>
    <xf numFmtId="0" fontId="1" fillId="36" borderId="12" xfId="0" applyFont="1" applyFill="1" applyBorder="1" applyAlignment="1">
      <alignment wrapText="1"/>
    </xf>
    <xf numFmtId="4" fontId="1" fillId="36" borderId="12" xfId="0" applyNumberFormat="1" applyFont="1" applyFill="1" applyBorder="1" applyAlignment="1">
      <alignment/>
    </xf>
    <xf numFmtId="0" fontId="7" fillId="36" borderId="17" xfId="0" applyFont="1" applyFill="1" applyBorder="1" applyAlignment="1">
      <alignment horizontal="center"/>
    </xf>
    <xf numFmtId="0" fontId="7" fillId="36" borderId="17" xfId="0" applyFont="1" applyFill="1" applyBorder="1" applyAlignment="1">
      <alignment wrapText="1"/>
    </xf>
    <xf numFmtId="0" fontId="7" fillId="36" borderId="17" xfId="0" applyFont="1" applyFill="1" applyBorder="1" applyAlignment="1">
      <alignment wrapText="1"/>
    </xf>
    <xf numFmtId="4" fontId="1" fillId="36" borderId="17" xfId="0" applyNumberFormat="1" applyFont="1" applyFill="1" applyBorder="1" applyAlignment="1">
      <alignment/>
    </xf>
    <xf numFmtId="0" fontId="52" fillId="35" borderId="0" xfId="0" applyFont="1" applyFill="1" applyAlignment="1">
      <alignment/>
    </xf>
    <xf numFmtId="0" fontId="52" fillId="35" borderId="65" xfId="0" applyFont="1" applyFill="1" applyBorder="1" applyAlignment="1">
      <alignment/>
    </xf>
    <xf numFmtId="0" fontId="3" fillId="35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wrapText="1"/>
    </xf>
    <xf numFmtId="0" fontId="7" fillId="0" borderId="45" xfId="0" applyFont="1" applyBorder="1" applyAlignment="1">
      <alignment horizontal="center" wrapText="1"/>
    </xf>
    <xf numFmtId="4" fontId="7" fillId="0" borderId="19" xfId="0" applyNumberFormat="1" applyFont="1" applyBorder="1" applyAlignment="1">
      <alignment/>
    </xf>
    <xf numFmtId="4" fontId="7" fillId="0" borderId="20" xfId="0" applyNumberFormat="1" applyFont="1" applyBorder="1" applyAlignment="1">
      <alignment horizontal="center"/>
    </xf>
    <xf numFmtId="4" fontId="7" fillId="0" borderId="66" xfId="0" applyNumberFormat="1" applyFont="1" applyBorder="1" applyAlignment="1">
      <alignment/>
    </xf>
    <xf numFmtId="4" fontId="7" fillId="0" borderId="62" xfId="0" applyNumberFormat="1" applyFont="1" applyBorder="1" applyAlignment="1">
      <alignment wrapText="1"/>
    </xf>
    <xf numFmtId="0" fontId="7" fillId="0" borderId="54" xfId="0" applyNumberFormat="1" applyFont="1" applyBorder="1" applyAlignment="1">
      <alignment horizontal="center" wrapText="1"/>
    </xf>
    <xf numFmtId="0" fontId="7" fillId="36" borderId="15" xfId="0" applyFont="1" applyFill="1" applyBorder="1" applyAlignment="1">
      <alignment/>
    </xf>
    <xf numFmtId="0" fontId="7" fillId="36" borderId="27" xfId="0" applyFont="1" applyFill="1" applyBorder="1" applyAlignment="1">
      <alignment wrapText="1"/>
    </xf>
    <xf numFmtId="0" fontId="7" fillId="36" borderId="41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4" fontId="1" fillId="33" borderId="11" xfId="0" applyNumberFormat="1" applyFont="1" applyFill="1" applyBorder="1" applyAlignment="1">
      <alignment/>
    </xf>
    <xf numFmtId="4" fontId="1" fillId="33" borderId="67" xfId="0" applyNumberFormat="1" applyFont="1" applyFill="1" applyBorder="1" applyAlignment="1">
      <alignment/>
    </xf>
    <xf numFmtId="0" fontId="7" fillId="36" borderId="68" xfId="0" applyFont="1" applyFill="1" applyBorder="1" applyAlignment="1">
      <alignment horizontal="center"/>
    </xf>
    <xf numFmtId="4" fontId="0" fillId="33" borderId="13" xfId="0" applyNumberFormat="1" applyFont="1" applyFill="1" applyBorder="1" applyAlignment="1">
      <alignment/>
    </xf>
    <xf numFmtId="4" fontId="0" fillId="33" borderId="69" xfId="0" applyNumberFormat="1" applyFont="1" applyFill="1" applyBorder="1" applyAlignment="1">
      <alignment/>
    </xf>
    <xf numFmtId="4" fontId="7" fillId="33" borderId="11" xfId="0" applyNumberFormat="1" applyFont="1" applyFill="1" applyBorder="1" applyAlignment="1">
      <alignment/>
    </xf>
    <xf numFmtId="0" fontId="7" fillId="0" borderId="59" xfId="0" applyFont="1" applyBorder="1" applyAlignment="1">
      <alignment horizontal="center" wrapText="1"/>
    </xf>
    <xf numFmtId="0" fontId="7" fillId="0" borderId="27" xfId="0" applyFont="1" applyBorder="1" applyAlignment="1">
      <alignment/>
    </xf>
    <xf numFmtId="0" fontId="1" fillId="0" borderId="27" xfId="0" applyFont="1" applyBorder="1" applyAlignment="1">
      <alignment wrapText="1"/>
    </xf>
    <xf numFmtId="0" fontId="1" fillId="0" borderId="41" xfId="0" applyFont="1" applyBorder="1" applyAlignment="1">
      <alignment wrapText="1"/>
    </xf>
    <xf numFmtId="4" fontId="1" fillId="34" borderId="15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3" fillId="33" borderId="0" xfId="0" applyFont="1" applyFill="1" applyBorder="1" applyAlignment="1">
      <alignment wrapText="1"/>
    </xf>
    <xf numFmtId="4" fontId="0" fillId="33" borderId="0" xfId="0" applyNumberFormat="1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3" fillId="0" borderId="27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4" fontId="3" fillId="0" borderId="15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41" xfId="0" applyNumberFormat="1" applyFont="1" applyFill="1" applyBorder="1" applyAlignment="1">
      <alignment/>
    </xf>
    <xf numFmtId="4" fontId="3" fillId="0" borderId="59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26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3" fillId="0" borderId="37" xfId="0" applyNumberFormat="1" applyFont="1" applyFill="1" applyBorder="1" applyAlignment="1">
      <alignment/>
    </xf>
    <xf numFmtId="4" fontId="3" fillId="0" borderId="58" xfId="0" applyNumberFormat="1" applyFont="1" applyFill="1" applyBorder="1" applyAlignment="1">
      <alignment/>
    </xf>
    <xf numFmtId="4" fontId="3" fillId="0" borderId="51" xfId="0" applyNumberFormat="1" applyFont="1" applyFill="1" applyBorder="1" applyAlignment="1">
      <alignment/>
    </xf>
    <xf numFmtId="0" fontId="54" fillId="0" borderId="31" xfId="0" applyFont="1" applyFill="1" applyBorder="1" applyAlignment="1">
      <alignment horizontal="center"/>
    </xf>
    <xf numFmtId="0" fontId="54" fillId="0" borderId="13" xfId="0" applyFont="1" applyFill="1" applyBorder="1" applyAlignment="1">
      <alignment/>
    </xf>
    <xf numFmtId="0" fontId="53" fillId="0" borderId="30" xfId="0" applyFont="1" applyFill="1" applyBorder="1" applyAlignment="1">
      <alignment wrapText="1"/>
    </xf>
    <xf numFmtId="0" fontId="53" fillId="0" borderId="42" xfId="0" applyFont="1" applyFill="1" applyBorder="1" applyAlignment="1">
      <alignment wrapText="1"/>
    </xf>
    <xf numFmtId="4" fontId="53" fillId="0" borderId="13" xfId="0" applyNumberFormat="1" applyFont="1" applyFill="1" applyBorder="1" applyAlignment="1">
      <alignment/>
    </xf>
    <xf numFmtId="4" fontId="53" fillId="0" borderId="30" xfId="0" applyNumberFormat="1" applyFont="1" applyFill="1" applyBorder="1" applyAlignment="1">
      <alignment/>
    </xf>
    <xf numFmtId="4" fontId="3" fillId="0" borderId="36" xfId="0" applyNumberFormat="1" applyFont="1" applyFill="1" applyBorder="1" applyAlignment="1">
      <alignment/>
    </xf>
    <xf numFmtId="4" fontId="53" fillId="0" borderId="63" xfId="0" applyNumberFormat="1" applyFont="1" applyFill="1" applyBorder="1" applyAlignment="1">
      <alignment/>
    </xf>
    <xf numFmtId="4" fontId="55" fillId="0" borderId="55" xfId="0" applyNumberFormat="1" applyFont="1" applyFill="1" applyBorder="1" applyAlignment="1">
      <alignment/>
    </xf>
    <xf numFmtId="0" fontId="52" fillId="0" borderId="65" xfId="0" applyFont="1" applyFill="1" applyBorder="1" applyAlignment="1">
      <alignment/>
    </xf>
    <xf numFmtId="0" fontId="3" fillId="0" borderId="26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/>
    </xf>
    <xf numFmtId="4" fontId="3" fillId="0" borderId="36" xfId="0" applyNumberFormat="1" applyFont="1" applyFill="1" applyBorder="1" applyAlignment="1">
      <alignment/>
    </xf>
    <xf numFmtId="4" fontId="3" fillId="0" borderId="58" xfId="0" applyNumberFormat="1" applyFont="1" applyFill="1" applyBorder="1" applyAlignment="1">
      <alignment/>
    </xf>
    <xf numFmtId="4" fontId="3" fillId="0" borderId="5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4" fillId="0" borderId="33" xfId="0" applyFont="1" applyFill="1" applyBorder="1" applyAlignment="1">
      <alignment horizontal="center"/>
    </xf>
    <xf numFmtId="0" fontId="54" fillId="0" borderId="11" xfId="0" applyFont="1" applyFill="1" applyBorder="1" applyAlignment="1">
      <alignment/>
    </xf>
    <xf numFmtId="0" fontId="53" fillId="0" borderId="26" xfId="0" applyFont="1" applyFill="1" applyBorder="1" applyAlignment="1">
      <alignment wrapText="1"/>
    </xf>
    <xf numFmtId="0" fontId="53" fillId="0" borderId="37" xfId="0" applyFont="1" applyFill="1" applyBorder="1" applyAlignment="1">
      <alignment wrapText="1"/>
    </xf>
    <xf numFmtId="4" fontId="53" fillId="0" borderId="11" xfId="0" applyNumberFormat="1" applyFont="1" applyFill="1" applyBorder="1" applyAlignment="1">
      <alignment/>
    </xf>
    <xf numFmtId="4" fontId="53" fillId="0" borderId="26" xfId="0" applyNumberFormat="1" applyFont="1" applyFill="1" applyBorder="1" applyAlignment="1">
      <alignment/>
    </xf>
    <xf numFmtId="4" fontId="53" fillId="0" borderId="58" xfId="0" applyNumberFormat="1" applyFont="1" applyFill="1" applyBorder="1" applyAlignment="1">
      <alignment/>
    </xf>
    <xf numFmtId="4" fontId="53" fillId="0" borderId="51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1" fillId="34" borderId="0" xfId="0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164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center"/>
    </xf>
    <xf numFmtId="4" fontId="7" fillId="34" borderId="0" xfId="0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 vertical="center" wrapText="1"/>
    </xf>
    <xf numFmtId="4" fontId="7" fillId="34" borderId="70" xfId="0" applyNumberFormat="1" applyFont="1" applyFill="1" applyBorder="1" applyAlignment="1">
      <alignment horizontal="center" wrapText="1"/>
    </xf>
    <xf numFmtId="0" fontId="7" fillId="34" borderId="33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horizontal="center" vertical="center" wrapText="1"/>
    </xf>
    <xf numFmtId="164" fontId="7" fillId="34" borderId="11" xfId="0" applyNumberFormat="1" applyFont="1" applyFill="1" applyBorder="1" applyAlignment="1">
      <alignment horizontal="center" vertical="center" wrapText="1"/>
    </xf>
    <xf numFmtId="4" fontId="7" fillId="34" borderId="67" xfId="0" applyNumberFormat="1" applyFont="1" applyFill="1" applyBorder="1" applyAlignment="1">
      <alignment horizontal="center" wrapText="1"/>
    </xf>
    <xf numFmtId="4" fontId="7" fillId="34" borderId="11" xfId="0" applyNumberFormat="1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center" vertical="center"/>
    </xf>
    <xf numFmtId="4" fontId="7" fillId="34" borderId="67" xfId="0" applyNumberFormat="1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 horizontal="center" vertical="center"/>
    </xf>
    <xf numFmtId="0" fontId="7" fillId="34" borderId="31" xfId="0" applyFont="1" applyFill="1" applyBorder="1" applyAlignment="1" quotePrefix="1">
      <alignment horizontal="center" vertical="center"/>
    </xf>
    <xf numFmtId="0" fontId="7" fillId="34" borderId="13" xfId="0" applyFont="1" applyFill="1" applyBorder="1" applyAlignment="1" quotePrefix="1">
      <alignment horizontal="center" vertical="center"/>
    </xf>
    <xf numFmtId="4" fontId="7" fillId="34" borderId="13" xfId="0" applyNumberFormat="1" applyFont="1" applyFill="1" applyBorder="1" applyAlignment="1" quotePrefix="1">
      <alignment horizontal="center" vertical="center"/>
    </xf>
    <xf numFmtId="164" fontId="7" fillId="34" borderId="13" xfId="0" applyNumberFormat="1" applyFont="1" applyFill="1" applyBorder="1" applyAlignment="1" quotePrefix="1">
      <alignment horizontal="center" vertical="center"/>
    </xf>
    <xf numFmtId="4" fontId="7" fillId="34" borderId="69" xfId="0" applyNumberFormat="1" applyFont="1" applyFill="1" applyBorder="1" applyAlignment="1" quotePrefix="1">
      <alignment horizontal="center" vertical="center"/>
    </xf>
    <xf numFmtId="49" fontId="7" fillId="34" borderId="32" xfId="0" applyNumberFormat="1" applyFont="1" applyFill="1" applyBorder="1" applyAlignment="1" applyProtection="1" quotePrefix="1">
      <alignment/>
      <protection locked="0"/>
    </xf>
    <xf numFmtId="0" fontId="7" fillId="34" borderId="17" xfId="0" applyFont="1" applyFill="1" applyBorder="1" applyAlignment="1">
      <alignment wrapText="1"/>
    </xf>
    <xf numFmtId="2" fontId="3" fillId="34" borderId="17" xfId="0" applyNumberFormat="1" applyFont="1" applyFill="1" applyBorder="1" applyAlignment="1">
      <alignment/>
    </xf>
    <xf numFmtId="4" fontId="7" fillId="34" borderId="17" xfId="0" applyNumberFormat="1" applyFont="1" applyFill="1" applyBorder="1" applyAlignment="1">
      <alignment wrapText="1"/>
    </xf>
    <xf numFmtId="164" fontId="7" fillId="34" borderId="17" xfId="0" applyNumberFormat="1" applyFont="1" applyFill="1" applyBorder="1" applyAlignment="1">
      <alignment wrapText="1"/>
    </xf>
    <xf numFmtId="4" fontId="3" fillId="34" borderId="71" xfId="0" applyNumberFormat="1" applyFont="1" applyFill="1" applyBorder="1" applyAlignment="1">
      <alignment/>
    </xf>
    <xf numFmtId="49" fontId="7" fillId="34" borderId="33" xfId="0" applyNumberFormat="1" applyFont="1" applyFill="1" applyBorder="1" applyAlignment="1" applyProtection="1" quotePrefix="1">
      <alignment/>
      <protection locked="0"/>
    </xf>
    <xf numFmtId="0" fontId="7" fillId="34" borderId="11" xfId="0" applyFont="1" applyFill="1" applyBorder="1" applyAlignment="1">
      <alignment wrapText="1"/>
    </xf>
    <xf numFmtId="2" fontId="3" fillId="34" borderId="11" xfId="0" applyNumberFormat="1" applyFont="1" applyFill="1" applyBorder="1" applyAlignment="1">
      <alignment/>
    </xf>
    <xf numFmtId="4" fontId="7" fillId="34" borderId="11" xfId="0" applyNumberFormat="1" applyFont="1" applyFill="1" applyBorder="1" applyAlignment="1">
      <alignment wrapText="1"/>
    </xf>
    <xf numFmtId="164" fontId="7" fillId="34" borderId="11" xfId="0" applyNumberFormat="1" applyFont="1" applyFill="1" applyBorder="1" applyAlignment="1">
      <alignment wrapText="1"/>
    </xf>
    <xf numFmtId="4" fontId="3" fillId="34" borderId="67" xfId="0" applyNumberFormat="1" applyFont="1" applyFill="1" applyBorder="1" applyAlignment="1">
      <alignment/>
    </xf>
    <xf numFmtId="1" fontId="3" fillId="34" borderId="0" xfId="0" applyNumberFormat="1" applyFont="1" applyFill="1" applyAlignment="1">
      <alignment horizontal="center"/>
    </xf>
    <xf numFmtId="0" fontId="7" fillId="34" borderId="33" xfId="0" applyFont="1" applyFill="1" applyBorder="1" applyAlignment="1" quotePrefix="1">
      <alignment/>
    </xf>
    <xf numFmtId="0" fontId="3" fillId="34" borderId="11" xfId="0" applyFont="1" applyFill="1" applyBorder="1" applyAlignment="1">
      <alignment/>
    </xf>
    <xf numFmtId="164" fontId="3" fillId="34" borderId="11" xfId="0" applyNumberFormat="1" applyFont="1" applyFill="1" applyBorder="1" applyAlignment="1">
      <alignment/>
    </xf>
    <xf numFmtId="0" fontId="3" fillId="34" borderId="33" xfId="0" applyFont="1" applyFill="1" applyBorder="1" applyAlignment="1" applyProtection="1" quotePrefix="1">
      <alignment/>
      <protection locked="0"/>
    </xf>
    <xf numFmtId="0" fontId="3" fillId="34" borderId="11" xfId="0" applyFont="1" applyFill="1" applyBorder="1" applyAlignment="1" applyProtection="1">
      <alignment wrapText="1"/>
      <protection locked="0"/>
    </xf>
    <xf numFmtId="1" fontId="3" fillId="34" borderId="11" xfId="0" applyNumberFormat="1" applyFont="1" applyFill="1" applyBorder="1" applyAlignment="1" applyProtection="1">
      <alignment/>
      <protection locked="0"/>
    </xf>
    <xf numFmtId="4" fontId="3" fillId="34" borderId="11" xfId="0" applyNumberFormat="1" applyFont="1" applyFill="1" applyBorder="1" applyAlignment="1" applyProtection="1">
      <alignment/>
      <protection locked="0"/>
    </xf>
    <xf numFmtId="164" fontId="3" fillId="34" borderId="11" xfId="0" applyNumberFormat="1" applyFont="1" applyFill="1" applyBorder="1" applyAlignment="1" applyProtection="1">
      <alignment wrapText="1"/>
      <protection locked="0"/>
    </xf>
    <xf numFmtId="0" fontId="3" fillId="34" borderId="33" xfId="0" applyFont="1" applyFill="1" applyBorder="1" applyAlignment="1">
      <alignment/>
    </xf>
    <xf numFmtId="0" fontId="3" fillId="34" borderId="33" xfId="0" applyFont="1" applyFill="1" applyBorder="1" applyAlignment="1" applyProtection="1">
      <alignment/>
      <protection locked="0"/>
    </xf>
    <xf numFmtId="0" fontId="3" fillId="34" borderId="31" xfId="0" applyFont="1" applyFill="1" applyBorder="1" applyAlignment="1" applyProtection="1">
      <alignment/>
      <protection locked="0"/>
    </xf>
    <xf numFmtId="0" fontId="3" fillId="34" borderId="13" xfId="0" applyFont="1" applyFill="1" applyBorder="1" applyAlignment="1" applyProtection="1">
      <alignment wrapText="1"/>
      <protection locked="0"/>
    </xf>
    <xf numFmtId="1" fontId="3" fillId="34" borderId="13" xfId="0" applyNumberFormat="1" applyFont="1" applyFill="1" applyBorder="1" applyAlignment="1" applyProtection="1">
      <alignment/>
      <protection locked="0"/>
    </xf>
    <xf numFmtId="4" fontId="3" fillId="34" borderId="13" xfId="0" applyNumberFormat="1" applyFont="1" applyFill="1" applyBorder="1" applyAlignment="1" applyProtection="1">
      <alignment/>
      <protection locked="0"/>
    </xf>
    <xf numFmtId="0" fontId="3" fillId="34" borderId="72" xfId="0" applyFont="1" applyFill="1" applyBorder="1" applyAlignment="1" applyProtection="1">
      <alignment/>
      <protection locked="0"/>
    </xf>
    <xf numFmtId="0" fontId="3" fillId="34" borderId="27" xfId="0" applyFont="1" applyFill="1" applyBorder="1" applyAlignment="1" applyProtection="1">
      <alignment wrapText="1"/>
      <protection locked="0"/>
    </xf>
    <xf numFmtId="0" fontId="3" fillId="34" borderId="15" xfId="0" applyFont="1" applyFill="1" applyBorder="1" applyAlignment="1" applyProtection="1">
      <alignment wrapText="1"/>
      <protection locked="0"/>
    </xf>
    <xf numFmtId="1" fontId="3" fillId="34" borderId="15" xfId="0" applyNumberFormat="1" applyFont="1" applyFill="1" applyBorder="1" applyAlignment="1" applyProtection="1">
      <alignment/>
      <protection locked="0"/>
    </xf>
    <xf numFmtId="4" fontId="3" fillId="34" borderId="15" xfId="0" applyNumberFormat="1" applyFont="1" applyFill="1" applyBorder="1" applyAlignment="1" applyProtection="1">
      <alignment wrapText="1"/>
      <protection locked="0"/>
    </xf>
    <xf numFmtId="4" fontId="3" fillId="34" borderId="15" xfId="0" applyNumberFormat="1" applyFont="1" applyFill="1" applyBorder="1" applyAlignment="1" applyProtection="1">
      <alignment/>
      <protection locked="0"/>
    </xf>
    <xf numFmtId="164" fontId="3" fillId="34" borderId="15" xfId="0" applyNumberFormat="1" applyFont="1" applyFill="1" applyBorder="1" applyAlignment="1" applyProtection="1">
      <alignment wrapText="1"/>
      <protection locked="0"/>
    </xf>
    <xf numFmtId="0" fontId="3" fillId="34" borderId="12" xfId="0" applyFont="1" applyFill="1" applyBorder="1" applyAlignment="1">
      <alignment/>
    </xf>
    <xf numFmtId="1" fontId="3" fillId="34" borderId="12" xfId="0" applyNumberFormat="1" applyFont="1" applyFill="1" applyBorder="1" applyAlignment="1">
      <alignment/>
    </xf>
    <xf numFmtId="4" fontId="3" fillId="34" borderId="12" xfId="0" applyNumberFormat="1" applyFont="1" applyFill="1" applyBorder="1" applyAlignment="1">
      <alignment/>
    </xf>
    <xf numFmtId="164" fontId="3" fillId="34" borderId="12" xfId="0" applyNumberFormat="1" applyFont="1" applyFill="1" applyBorder="1" applyAlignment="1">
      <alignment/>
    </xf>
    <xf numFmtId="4" fontId="7" fillId="34" borderId="0" xfId="0" applyNumberFormat="1" applyFont="1" applyFill="1" applyAlignment="1">
      <alignment/>
    </xf>
    <xf numFmtId="164" fontId="7" fillId="34" borderId="0" xfId="0" applyNumberFormat="1" applyFont="1" applyFill="1" applyAlignment="1">
      <alignment/>
    </xf>
    <xf numFmtId="0" fontId="7" fillId="34" borderId="0" xfId="0" applyFont="1" applyFill="1" applyBorder="1" applyAlignment="1">
      <alignment/>
    </xf>
    <xf numFmtId="4" fontId="7" fillId="34" borderId="0" xfId="0" applyNumberFormat="1" applyFont="1" applyFill="1" applyBorder="1" applyAlignment="1">
      <alignment/>
    </xf>
    <xf numFmtId="164" fontId="7" fillId="34" borderId="0" xfId="0" applyNumberFormat="1" applyFont="1" applyFill="1" applyBorder="1" applyAlignment="1">
      <alignment/>
    </xf>
    <xf numFmtId="10" fontId="3" fillId="34" borderId="0" xfId="0" applyNumberFormat="1" applyFont="1" applyFill="1" applyBorder="1" applyAlignment="1">
      <alignment/>
    </xf>
    <xf numFmtId="2" fontId="3" fillId="34" borderId="0" xfId="0" applyNumberFormat="1" applyFont="1" applyFill="1" applyBorder="1" applyAlignment="1">
      <alignment/>
    </xf>
    <xf numFmtId="0" fontId="3" fillId="34" borderId="0" xfId="0" applyFont="1" applyFill="1" applyAlignment="1">
      <alignment horizontal="center"/>
    </xf>
    <xf numFmtId="4" fontId="3" fillId="34" borderId="0" xfId="0" applyNumberFormat="1" applyFont="1" applyFill="1" applyAlignment="1" applyProtection="1">
      <alignment horizontal="center"/>
      <protection locked="0"/>
    </xf>
    <xf numFmtId="4" fontId="3" fillId="34" borderId="0" xfId="0" applyNumberFormat="1" applyFont="1" applyFill="1" applyAlignment="1" applyProtection="1">
      <alignment/>
      <protection locked="0"/>
    </xf>
    <xf numFmtId="4" fontId="3" fillId="34" borderId="0" xfId="0" applyNumberFormat="1" applyFont="1" applyFill="1" applyAlignment="1" applyProtection="1">
      <alignment/>
      <protection locked="0"/>
    </xf>
    <xf numFmtId="3" fontId="7" fillId="34" borderId="0" xfId="0" applyNumberFormat="1" applyFont="1" applyFill="1" applyBorder="1" applyAlignment="1">
      <alignment/>
    </xf>
    <xf numFmtId="4" fontId="3" fillId="34" borderId="73" xfId="0" applyNumberFormat="1" applyFont="1" applyFill="1" applyBorder="1" applyAlignment="1">
      <alignment/>
    </xf>
    <xf numFmtId="4" fontId="3" fillId="34" borderId="73" xfId="0" applyNumberFormat="1" applyFont="1" applyFill="1" applyBorder="1" applyAlignment="1" applyProtection="1">
      <alignment/>
      <protection locked="0"/>
    </xf>
    <xf numFmtId="164" fontId="3" fillId="34" borderId="73" xfId="0" applyNumberFormat="1" applyFont="1" applyFill="1" applyBorder="1" applyAlignment="1" applyProtection="1">
      <alignment/>
      <protection locked="0"/>
    </xf>
    <xf numFmtId="0" fontId="3" fillId="34" borderId="74" xfId="0" applyFont="1" applyFill="1" applyBorder="1" applyAlignment="1">
      <alignment/>
    </xf>
    <xf numFmtId="4" fontId="3" fillId="34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67" fontId="3" fillId="34" borderId="11" xfId="0" applyNumberFormat="1" applyFont="1" applyFill="1" applyBorder="1" applyAlignment="1" applyProtection="1">
      <alignment/>
      <protection locked="0"/>
    </xf>
    <xf numFmtId="167" fontId="3" fillId="33" borderId="11" xfId="0" applyNumberFormat="1" applyFont="1" applyFill="1" applyBorder="1" applyAlignment="1">
      <alignment/>
    </xf>
    <xf numFmtId="167" fontId="3" fillId="34" borderId="11" xfId="0" applyNumberFormat="1" applyFont="1" applyFill="1" applyBorder="1" applyAlignment="1" applyProtection="1">
      <alignment wrapText="1"/>
      <protection locked="0"/>
    </xf>
    <xf numFmtId="167" fontId="3" fillId="34" borderId="13" xfId="0" applyNumberFormat="1" applyFont="1" applyFill="1" applyBorder="1" applyAlignment="1" applyProtection="1">
      <alignment wrapText="1"/>
      <protection locked="0"/>
    </xf>
    <xf numFmtId="164" fontId="3" fillId="34" borderId="67" xfId="0" applyNumberFormat="1" applyFont="1" applyFill="1" applyBorder="1" applyAlignment="1">
      <alignment/>
    </xf>
    <xf numFmtId="164" fontId="3" fillId="34" borderId="69" xfId="0" applyNumberFormat="1" applyFont="1" applyFill="1" applyBorder="1" applyAlignment="1">
      <alignment/>
    </xf>
    <xf numFmtId="164" fontId="3" fillId="34" borderId="75" xfId="0" applyNumberFormat="1" applyFont="1" applyFill="1" applyBorder="1" applyAlignment="1">
      <alignment/>
    </xf>
    <xf numFmtId="164" fontId="3" fillId="34" borderId="44" xfId="0" applyNumberFormat="1" applyFont="1" applyFill="1" applyBorder="1" applyAlignment="1">
      <alignment/>
    </xf>
    <xf numFmtId="167" fontId="3" fillId="34" borderId="12" xfId="0" applyNumberFormat="1" applyFont="1" applyFill="1" applyBorder="1" applyAlignment="1">
      <alignment/>
    </xf>
    <xf numFmtId="169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167" fontId="3" fillId="33" borderId="0" xfId="0" applyNumberFormat="1" applyFont="1" applyFill="1" applyAlignment="1">
      <alignment/>
    </xf>
    <xf numFmtId="4" fontId="7" fillId="0" borderId="12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36" borderId="48" xfId="0" applyFont="1" applyFill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3" fillId="0" borderId="6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47" xfId="0" applyFont="1" applyBorder="1" applyAlignment="1">
      <alignment horizontal="center"/>
    </xf>
    <xf numFmtId="0" fontId="11" fillId="0" borderId="48" xfId="0" applyFont="1" applyBorder="1" applyAlignment="1">
      <alignment/>
    </xf>
    <xf numFmtId="0" fontId="11" fillId="0" borderId="45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4" fontId="1" fillId="0" borderId="62" xfId="0" applyNumberFormat="1" applyFont="1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47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1" fillId="0" borderId="62" xfId="0" applyNumberFormat="1" applyFont="1" applyBorder="1" applyAlignment="1">
      <alignment horizontal="center" wrapText="1"/>
    </xf>
    <xf numFmtId="0" fontId="7" fillId="0" borderId="62" xfId="0" applyNumberFormat="1" applyFont="1" applyBorder="1" applyAlignment="1">
      <alignment horizontal="center" wrapText="1"/>
    </xf>
    <xf numFmtId="0" fontId="0" fillId="0" borderId="56" xfId="0" applyBorder="1" applyAlignment="1">
      <alignment wrapText="1"/>
    </xf>
    <xf numFmtId="0" fontId="2" fillId="0" borderId="47" xfId="0" applyFont="1" applyBorder="1" applyAlignment="1">
      <alignment horizontal="center" wrapText="1"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4" fontId="1" fillId="0" borderId="0" xfId="0" applyNumberFormat="1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4" fontId="7" fillId="33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0" fontId="7" fillId="34" borderId="64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left"/>
    </xf>
    <xf numFmtId="0" fontId="1" fillId="34" borderId="0" xfId="0" applyFont="1" applyFill="1" applyBorder="1" applyAlignment="1">
      <alignment horizontal="left" wrapText="1"/>
    </xf>
    <xf numFmtId="0" fontId="7" fillId="33" borderId="0" xfId="0" applyFont="1" applyFill="1" applyAlignment="1">
      <alignment horizontal="center"/>
    </xf>
    <xf numFmtId="0" fontId="7" fillId="34" borderId="47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14" fontId="1" fillId="34" borderId="76" xfId="0" applyNumberFormat="1" applyFont="1" applyFill="1" applyBorder="1" applyAlignment="1">
      <alignment horizontal="left" wrapText="1"/>
    </xf>
    <xf numFmtId="0" fontId="0" fillId="34" borderId="76" xfId="0" applyFont="1" applyFill="1" applyBorder="1" applyAlignment="1">
      <alignment horizontal="left" wrapText="1"/>
    </xf>
    <xf numFmtId="0" fontId="1" fillId="34" borderId="76" xfId="0" applyFont="1" applyFill="1" applyBorder="1" applyAlignment="1">
      <alignment horizontal="left" wrapText="1"/>
    </xf>
    <xf numFmtId="0" fontId="1" fillId="34" borderId="48" xfId="0" applyFont="1" applyFill="1" applyBorder="1" applyAlignment="1">
      <alignment horizontal="left" wrapText="1"/>
    </xf>
    <xf numFmtId="0" fontId="0" fillId="34" borderId="48" xfId="0" applyFont="1" applyFill="1" applyBorder="1" applyAlignment="1">
      <alignment horizontal="left" wrapText="1"/>
    </xf>
    <xf numFmtId="0" fontId="1" fillId="34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00"/>
  <sheetViews>
    <sheetView tabSelected="1" zoomScalePageLayoutView="0" workbookViewId="0" topLeftCell="A1">
      <selection activeCell="L81" sqref="L81"/>
    </sheetView>
  </sheetViews>
  <sheetFormatPr defaultColWidth="9.140625" defaultRowHeight="12.75"/>
  <cols>
    <col min="1" max="1" width="6.00390625" style="125" customWidth="1"/>
    <col min="2" max="2" width="5.28125" style="82" customWidth="1"/>
    <col min="3" max="3" width="5.140625" style="5" customWidth="1"/>
    <col min="4" max="4" width="27.421875" style="5" customWidth="1"/>
    <col min="5" max="5" width="12.8515625" style="6" customWidth="1"/>
    <col min="6" max="6" width="13.28125" style="1" customWidth="1"/>
    <col min="7" max="7" width="12.28125" style="1" customWidth="1"/>
    <col min="8" max="8" width="13.28125" style="1" customWidth="1"/>
    <col min="9" max="9" width="13.7109375" style="1" customWidth="1"/>
    <col min="10" max="10" width="11.140625" style="1" customWidth="1"/>
    <col min="11" max="11" width="13.28125" style="1" customWidth="1"/>
    <col min="12" max="12" width="12.7109375" style="1" customWidth="1"/>
  </cols>
  <sheetData>
    <row r="1" spans="1:5" ht="12.75">
      <c r="A1" s="486" t="s">
        <v>104</v>
      </c>
      <c r="B1" s="487"/>
      <c r="C1" s="487"/>
      <c r="D1" s="487"/>
      <c r="E1" s="487"/>
    </row>
    <row r="2" ht="12.75"/>
    <row r="3" ht="12.75"/>
    <row r="4" spans="3:12" ht="19.5" customHeight="1" thickBot="1">
      <c r="C4" s="492" t="s">
        <v>63</v>
      </c>
      <c r="D4" s="492"/>
      <c r="E4" s="493"/>
      <c r="F4" s="493"/>
      <c r="G4" s="493"/>
      <c r="H4" s="494"/>
      <c r="I4" s="494"/>
      <c r="J4" s="494"/>
      <c r="K4" s="3"/>
      <c r="L4"/>
    </row>
    <row r="5" spans="1:12" ht="41.25" customHeight="1" thickBot="1">
      <c r="A5" s="488" t="s">
        <v>225</v>
      </c>
      <c r="B5" s="489"/>
      <c r="C5" s="489"/>
      <c r="D5" s="489"/>
      <c r="E5" s="490"/>
      <c r="F5" s="193" t="s">
        <v>82</v>
      </c>
      <c r="G5" s="501" t="s">
        <v>102</v>
      </c>
      <c r="H5" s="502"/>
      <c r="I5" s="193" t="s">
        <v>83</v>
      </c>
      <c r="J5" s="504" t="s">
        <v>85</v>
      </c>
      <c r="K5" s="496" t="s">
        <v>223</v>
      </c>
      <c r="L5" s="503" t="s">
        <v>226</v>
      </c>
    </row>
    <row r="6" spans="1:57" s="18" customFormat="1" ht="54" customHeight="1" thickBot="1">
      <c r="A6" s="173" t="s">
        <v>92</v>
      </c>
      <c r="B6" s="174" t="s">
        <v>94</v>
      </c>
      <c r="C6" s="175" t="s">
        <v>88</v>
      </c>
      <c r="D6" s="17" t="s">
        <v>1</v>
      </c>
      <c r="E6" s="95" t="s">
        <v>2</v>
      </c>
      <c r="F6" s="190" t="s">
        <v>3</v>
      </c>
      <c r="G6" s="472" t="s">
        <v>245</v>
      </c>
      <c r="H6" s="191" t="s">
        <v>56</v>
      </c>
      <c r="I6" s="194" t="s">
        <v>84</v>
      </c>
      <c r="J6" s="505"/>
      <c r="K6" s="497"/>
      <c r="L6" s="497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s="18" customFormat="1" ht="16.5" customHeight="1" thickBot="1">
      <c r="A7" s="177">
        <v>3.4</v>
      </c>
      <c r="B7" s="118"/>
      <c r="C7" s="99"/>
      <c r="D7" s="140" t="s">
        <v>87</v>
      </c>
      <c r="E7" s="172">
        <f aca="true" t="shared" si="0" ref="E7:L7">E8+E21+E88+E91</f>
        <v>3654030</v>
      </c>
      <c r="F7" s="172">
        <f t="shared" si="0"/>
        <v>2859030</v>
      </c>
      <c r="G7" s="172">
        <f t="shared" si="0"/>
        <v>100000</v>
      </c>
      <c r="H7" s="172">
        <f t="shared" si="0"/>
        <v>45000</v>
      </c>
      <c r="I7" s="172">
        <f t="shared" si="0"/>
        <v>620000</v>
      </c>
      <c r="J7" s="172">
        <f t="shared" si="0"/>
        <v>30000</v>
      </c>
      <c r="K7" s="172">
        <f t="shared" si="0"/>
        <v>3558450</v>
      </c>
      <c r="L7" s="172">
        <f t="shared" si="0"/>
        <v>3563450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s="18" customFormat="1" ht="15" customHeight="1" thickBot="1">
      <c r="A8" s="126">
        <v>31</v>
      </c>
      <c r="B8" s="118"/>
      <c r="C8" s="99"/>
      <c r="D8" s="140" t="s">
        <v>89</v>
      </c>
      <c r="E8" s="172">
        <f aca="true" t="shared" si="1" ref="E8:L8">E9+E11+E16</f>
        <v>2504530</v>
      </c>
      <c r="F8" s="172">
        <f t="shared" si="1"/>
        <v>2487530</v>
      </c>
      <c r="G8" s="172">
        <f t="shared" si="1"/>
        <v>0</v>
      </c>
      <c r="H8" s="172">
        <f t="shared" si="1"/>
        <v>0</v>
      </c>
      <c r="I8" s="172">
        <f t="shared" si="1"/>
        <v>0</v>
      </c>
      <c r="J8" s="200">
        <f t="shared" si="1"/>
        <v>17000</v>
      </c>
      <c r="K8" s="172">
        <f t="shared" si="1"/>
        <v>2508950</v>
      </c>
      <c r="L8" s="172">
        <f t="shared" si="1"/>
        <v>2513950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8" s="38" customFormat="1" ht="13.5" thickBot="1">
      <c r="A9" s="127"/>
      <c r="B9" s="122">
        <v>311</v>
      </c>
      <c r="C9" s="100"/>
      <c r="D9" s="141" t="s">
        <v>57</v>
      </c>
      <c r="E9" s="41">
        <f aca="true" t="shared" si="2" ref="E9:J9">E10</f>
        <v>2115580</v>
      </c>
      <c r="F9" s="156">
        <f t="shared" si="2"/>
        <v>2101220</v>
      </c>
      <c r="G9" s="42">
        <f t="shared" si="2"/>
        <v>0</v>
      </c>
      <c r="H9" s="42">
        <f t="shared" si="2"/>
        <v>0</v>
      </c>
      <c r="I9" s="42">
        <f t="shared" si="2"/>
        <v>0</v>
      </c>
      <c r="J9" s="201">
        <f t="shared" si="2"/>
        <v>14360</v>
      </c>
      <c r="K9" s="233">
        <v>2120000</v>
      </c>
      <c r="L9" s="233">
        <v>2125000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12" s="3" customFormat="1" ht="13.5" thickBot="1">
      <c r="A10" s="128"/>
      <c r="B10" s="120"/>
      <c r="C10" s="101">
        <v>31111</v>
      </c>
      <c r="D10" s="142" t="s">
        <v>58</v>
      </c>
      <c r="E10" s="43">
        <f>F10+J10</f>
        <v>2115580</v>
      </c>
      <c r="F10" s="157">
        <v>2101220</v>
      </c>
      <c r="G10" s="45">
        <v>0</v>
      </c>
      <c r="H10" s="44">
        <v>0</v>
      </c>
      <c r="I10" s="45"/>
      <c r="J10" s="202">
        <v>14360</v>
      </c>
      <c r="K10" s="232"/>
      <c r="L10" s="218"/>
    </row>
    <row r="11" spans="1:58" s="38" customFormat="1" ht="13.5" thickBot="1">
      <c r="A11" s="127"/>
      <c r="B11" s="122">
        <v>312</v>
      </c>
      <c r="C11" s="91"/>
      <c r="D11" s="143" t="s">
        <v>64</v>
      </c>
      <c r="E11" s="37">
        <f aca="true" t="shared" si="3" ref="E11:J11">SUM(E12:E15)</f>
        <v>24900</v>
      </c>
      <c r="F11" s="158">
        <f t="shared" si="3"/>
        <v>24900</v>
      </c>
      <c r="G11" s="158">
        <f t="shared" si="3"/>
        <v>0</v>
      </c>
      <c r="H11" s="158">
        <f t="shared" si="3"/>
        <v>0</v>
      </c>
      <c r="I11" s="158">
        <f t="shared" si="3"/>
        <v>0</v>
      </c>
      <c r="J11" s="203">
        <f t="shared" si="3"/>
        <v>0</v>
      </c>
      <c r="K11" s="233">
        <f>E11</f>
        <v>24900</v>
      </c>
      <c r="L11" s="233">
        <f>F11</f>
        <v>24900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12" s="3" customFormat="1" ht="12.75">
      <c r="A12" s="128"/>
      <c r="B12" s="120"/>
      <c r="C12" s="102">
        <v>31212</v>
      </c>
      <c r="D12" s="144" t="s">
        <v>59</v>
      </c>
      <c r="E12" s="46">
        <f>F12</f>
        <v>12900</v>
      </c>
      <c r="F12" s="159">
        <v>12900</v>
      </c>
      <c r="G12" s="47">
        <v>0</v>
      </c>
      <c r="H12" s="46">
        <v>0</v>
      </c>
      <c r="I12" s="47">
        <v>0</v>
      </c>
      <c r="J12" s="204">
        <v>0</v>
      </c>
      <c r="K12" s="234"/>
      <c r="L12" s="219"/>
    </row>
    <row r="13" spans="1:12" s="3" customFormat="1" ht="12.75">
      <c r="A13" s="128"/>
      <c r="B13" s="120"/>
      <c r="C13" s="103">
        <v>31213</v>
      </c>
      <c r="D13" s="145" t="s">
        <v>60</v>
      </c>
      <c r="E13" s="13">
        <f>F13</f>
        <v>6000</v>
      </c>
      <c r="F13" s="159">
        <v>6000</v>
      </c>
      <c r="G13" s="48">
        <v>0</v>
      </c>
      <c r="H13" s="13">
        <v>0</v>
      </c>
      <c r="I13" s="48">
        <v>0</v>
      </c>
      <c r="J13" s="205">
        <v>0</v>
      </c>
      <c r="K13" s="235"/>
      <c r="L13" s="220"/>
    </row>
    <row r="14" spans="1:58" s="2" customFormat="1" ht="11.25">
      <c r="A14" s="129"/>
      <c r="B14" s="121"/>
      <c r="C14" s="104">
        <v>31214</v>
      </c>
      <c r="D14" s="11" t="s">
        <v>80</v>
      </c>
      <c r="E14" s="25"/>
      <c r="F14" s="159"/>
      <c r="G14" s="96"/>
      <c r="H14" s="96"/>
      <c r="I14" s="96"/>
      <c r="J14" s="96"/>
      <c r="K14" s="236"/>
      <c r="L14" s="97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</row>
    <row r="15" spans="1:12" s="3" customFormat="1" ht="23.25" thickBot="1">
      <c r="A15" s="128"/>
      <c r="B15" s="120"/>
      <c r="C15" s="103">
        <v>31215</v>
      </c>
      <c r="D15" s="145" t="s">
        <v>61</v>
      </c>
      <c r="E15" s="13">
        <f>F15</f>
        <v>6000</v>
      </c>
      <c r="F15" s="159">
        <v>6000</v>
      </c>
      <c r="G15" s="48">
        <v>0</v>
      </c>
      <c r="H15" s="13">
        <v>0</v>
      </c>
      <c r="I15" s="48">
        <v>0</v>
      </c>
      <c r="J15" s="205">
        <v>0</v>
      </c>
      <c r="K15" s="235"/>
      <c r="L15" s="220"/>
    </row>
    <row r="16" spans="1:57" s="38" customFormat="1" ht="13.5" thickBot="1">
      <c r="A16" s="127"/>
      <c r="B16" s="122">
        <v>313</v>
      </c>
      <c r="C16" s="91"/>
      <c r="D16" s="146" t="s">
        <v>71</v>
      </c>
      <c r="E16" s="37">
        <f aca="true" t="shared" si="4" ref="E16:J16">SUM(E17:E20)</f>
        <v>364050</v>
      </c>
      <c r="F16" s="158">
        <f t="shared" si="4"/>
        <v>361410</v>
      </c>
      <c r="G16" s="158">
        <f t="shared" si="4"/>
        <v>0</v>
      </c>
      <c r="H16" s="158">
        <f t="shared" si="4"/>
        <v>0</v>
      </c>
      <c r="I16" s="158">
        <f t="shared" si="4"/>
        <v>0</v>
      </c>
      <c r="J16" s="203">
        <f t="shared" si="4"/>
        <v>2640</v>
      </c>
      <c r="K16" s="203">
        <f>E16</f>
        <v>364050</v>
      </c>
      <c r="L16" s="203">
        <f>E16</f>
        <v>364050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12" s="3" customFormat="1" ht="22.5">
      <c r="A17" s="128"/>
      <c r="B17" s="120"/>
      <c r="C17" s="102">
        <v>31321</v>
      </c>
      <c r="D17" s="144" t="s">
        <v>62</v>
      </c>
      <c r="E17" s="46">
        <f>F17+J17</f>
        <v>317484</v>
      </c>
      <c r="F17" s="159">
        <v>315184</v>
      </c>
      <c r="G17" s="47">
        <v>0</v>
      </c>
      <c r="H17" s="46">
        <v>0</v>
      </c>
      <c r="I17" s="47">
        <v>0</v>
      </c>
      <c r="J17" s="204">
        <v>2300</v>
      </c>
      <c r="K17" s="234"/>
      <c r="L17" s="219"/>
    </row>
    <row r="18" spans="1:12" s="3" customFormat="1" ht="23.25" thickBot="1">
      <c r="A18" s="128"/>
      <c r="B18" s="120"/>
      <c r="C18" s="105">
        <v>31322</v>
      </c>
      <c r="D18" s="147" t="s">
        <v>106</v>
      </c>
      <c r="E18" s="24">
        <f>F18+J18</f>
        <v>10596</v>
      </c>
      <c r="F18" s="159">
        <v>10506</v>
      </c>
      <c r="G18" s="50">
        <v>0</v>
      </c>
      <c r="H18" s="24">
        <v>0</v>
      </c>
      <c r="I18" s="50">
        <v>0</v>
      </c>
      <c r="J18" s="206">
        <v>90</v>
      </c>
      <c r="K18" s="237"/>
      <c r="L18" s="221"/>
    </row>
    <row r="19" spans="1:12" s="3" customFormat="1" ht="22.5">
      <c r="A19" s="128"/>
      <c r="B19" s="120"/>
      <c r="C19" s="106">
        <v>31332</v>
      </c>
      <c r="D19" s="148" t="s">
        <v>65</v>
      </c>
      <c r="E19" s="51">
        <f>F19+J19</f>
        <v>35970</v>
      </c>
      <c r="F19" s="159">
        <v>35720</v>
      </c>
      <c r="G19" s="52">
        <v>0</v>
      </c>
      <c r="H19" s="51">
        <v>0</v>
      </c>
      <c r="I19" s="52">
        <v>0</v>
      </c>
      <c r="J19" s="207">
        <v>250</v>
      </c>
      <c r="K19" s="238"/>
      <c r="L19" s="222"/>
    </row>
    <row r="20" spans="1:12" s="3" customFormat="1" ht="23.25" thickBot="1">
      <c r="A20" s="132"/>
      <c r="B20" s="133"/>
      <c r="C20" s="134">
        <v>31333</v>
      </c>
      <c r="D20" s="147" t="s">
        <v>66</v>
      </c>
      <c r="E20" s="24">
        <v>0</v>
      </c>
      <c r="F20" s="160">
        <v>0</v>
      </c>
      <c r="G20" s="50">
        <v>0</v>
      </c>
      <c r="H20" s="24">
        <v>0</v>
      </c>
      <c r="I20" s="50"/>
      <c r="J20" s="206">
        <v>0</v>
      </c>
      <c r="K20" s="237"/>
      <c r="L20" s="221"/>
    </row>
    <row r="21" spans="1:12" s="182" customFormat="1" ht="13.5" thickBot="1">
      <c r="A21" s="178">
        <v>32</v>
      </c>
      <c r="B21" s="179"/>
      <c r="C21" s="180"/>
      <c r="D21" s="186" t="s">
        <v>90</v>
      </c>
      <c r="E21" s="181">
        <f aca="true" t="shared" si="5" ref="E21:J21">E22+E34+E47+E80+E83</f>
        <v>1089400</v>
      </c>
      <c r="F21" s="181">
        <f t="shared" si="5"/>
        <v>364900</v>
      </c>
      <c r="G21" s="181">
        <f t="shared" si="5"/>
        <v>100000</v>
      </c>
      <c r="H21" s="181">
        <f t="shared" si="5"/>
        <v>30000</v>
      </c>
      <c r="I21" s="181">
        <f t="shared" si="5"/>
        <v>581500</v>
      </c>
      <c r="J21" s="208">
        <f t="shared" si="5"/>
        <v>13000</v>
      </c>
      <c r="K21" s="239">
        <f>K22+K34+K47+K80+K83</f>
        <v>989400</v>
      </c>
      <c r="L21" s="239">
        <f>L22+L34+L47+L80+L83</f>
        <v>989400</v>
      </c>
    </row>
    <row r="22" spans="1:12" s="14" customFormat="1" ht="12" thickBot="1">
      <c r="A22" s="135"/>
      <c r="B22" s="136"/>
      <c r="C22" s="107">
        <v>321</v>
      </c>
      <c r="D22" s="149" t="s">
        <v>72</v>
      </c>
      <c r="E22" s="39">
        <f>SUM(E23:E33)</f>
        <v>139400</v>
      </c>
      <c r="F22" s="161">
        <f>SUM(F23:F32)</f>
        <v>108400</v>
      </c>
      <c r="G22" s="39">
        <f>SUM(G23:G32)</f>
        <v>0</v>
      </c>
      <c r="H22" s="39">
        <f>SUM(H23:H32)</f>
        <v>0</v>
      </c>
      <c r="I22" s="39">
        <f>SUM(I23:I33)</f>
        <v>31000</v>
      </c>
      <c r="J22" s="209">
        <f>SUM(J23:J32)</f>
        <v>0</v>
      </c>
      <c r="K22" s="240">
        <f>E22</f>
        <v>139400</v>
      </c>
      <c r="L22" s="240">
        <f>E22</f>
        <v>139400</v>
      </c>
    </row>
    <row r="23" spans="1:12" s="3" customFormat="1" ht="21" customHeight="1">
      <c r="A23" s="128"/>
      <c r="B23" s="120"/>
      <c r="C23" s="102">
        <v>32111</v>
      </c>
      <c r="D23" s="144" t="s">
        <v>4</v>
      </c>
      <c r="E23" s="46">
        <f>F23+I23</f>
        <v>18200</v>
      </c>
      <c r="F23" s="162">
        <v>8200</v>
      </c>
      <c r="G23" s="46">
        <v>0</v>
      </c>
      <c r="H23" s="46">
        <v>0</v>
      </c>
      <c r="I23" s="46">
        <v>10000</v>
      </c>
      <c r="J23" s="204">
        <v>0</v>
      </c>
      <c r="K23" s="241"/>
      <c r="L23" s="219"/>
    </row>
    <row r="24" spans="1:12" s="3" customFormat="1" ht="22.5">
      <c r="A24" s="128"/>
      <c r="B24" s="120"/>
      <c r="C24" s="103">
        <v>32112</v>
      </c>
      <c r="D24" s="145" t="s">
        <v>5</v>
      </c>
      <c r="E24" s="46">
        <v>0</v>
      </c>
      <c r="F24" s="162">
        <v>0</v>
      </c>
      <c r="G24" s="46">
        <v>0</v>
      </c>
      <c r="H24" s="13">
        <v>0</v>
      </c>
      <c r="I24" s="13"/>
      <c r="J24" s="205">
        <v>0</v>
      </c>
      <c r="K24" s="242"/>
      <c r="L24" s="220"/>
    </row>
    <row r="25" spans="1:12" s="3" customFormat="1" ht="22.5">
      <c r="A25" s="128"/>
      <c r="B25" s="120"/>
      <c r="C25" s="103">
        <v>32113</v>
      </c>
      <c r="D25" s="145" t="s">
        <v>6</v>
      </c>
      <c r="E25" s="46">
        <v>0</v>
      </c>
      <c r="F25" s="162">
        <v>0</v>
      </c>
      <c r="G25" s="46">
        <v>0</v>
      </c>
      <c r="H25" s="13">
        <v>0</v>
      </c>
      <c r="I25" s="13">
        <v>0</v>
      </c>
      <c r="J25" s="205">
        <v>0</v>
      </c>
      <c r="K25" s="242"/>
      <c r="L25" s="220"/>
    </row>
    <row r="26" spans="1:12" s="3" customFormat="1" ht="23.25" thickBot="1">
      <c r="A26" s="124"/>
      <c r="B26" s="119"/>
      <c r="C26" s="111">
        <v>32114</v>
      </c>
      <c r="D26" s="152" t="s">
        <v>7</v>
      </c>
      <c r="E26" s="44">
        <v>0</v>
      </c>
      <c r="F26" s="253">
        <v>0</v>
      </c>
      <c r="G26" s="44">
        <v>0</v>
      </c>
      <c r="H26" s="49">
        <v>0</v>
      </c>
      <c r="I26" s="49">
        <v>0</v>
      </c>
      <c r="J26" s="254">
        <v>0</v>
      </c>
      <c r="K26" s="255"/>
      <c r="L26" s="256"/>
    </row>
    <row r="27" spans="1:12" s="3" customFormat="1" ht="22.5">
      <c r="A27" s="257"/>
      <c r="B27" s="258"/>
      <c r="C27" s="112">
        <v>32115</v>
      </c>
      <c r="D27" s="148" t="s">
        <v>8</v>
      </c>
      <c r="E27" s="51">
        <f>F27+I27</f>
        <v>22200</v>
      </c>
      <c r="F27" s="259">
        <v>12200</v>
      </c>
      <c r="G27" s="51">
        <v>0</v>
      </c>
      <c r="H27" s="51">
        <v>0</v>
      </c>
      <c r="I27" s="51">
        <v>10000</v>
      </c>
      <c r="J27" s="207">
        <v>0</v>
      </c>
      <c r="K27" s="260"/>
      <c r="L27" s="222"/>
    </row>
    <row r="28" spans="1:12" s="3" customFormat="1" ht="22.5">
      <c r="A28" s="128"/>
      <c r="B28" s="120"/>
      <c r="C28" s="103">
        <v>32116</v>
      </c>
      <c r="D28" s="145" t="s">
        <v>9</v>
      </c>
      <c r="E28" s="13"/>
      <c r="F28" s="162"/>
      <c r="G28" s="46">
        <v>0</v>
      </c>
      <c r="H28" s="13">
        <v>0</v>
      </c>
      <c r="I28" s="13"/>
      <c r="J28" s="205">
        <v>0</v>
      </c>
      <c r="K28" s="242"/>
      <c r="L28" s="220"/>
    </row>
    <row r="29" spans="1:12" s="3" customFormat="1" ht="22.5">
      <c r="A29" s="128"/>
      <c r="B29" s="120"/>
      <c r="C29" s="105">
        <v>32119</v>
      </c>
      <c r="D29" s="147" t="s">
        <v>10</v>
      </c>
      <c r="E29" s="24">
        <f>I29</f>
        <v>5000</v>
      </c>
      <c r="F29" s="163">
        <v>0</v>
      </c>
      <c r="G29" s="46">
        <v>0</v>
      </c>
      <c r="H29" s="24">
        <v>0</v>
      </c>
      <c r="I29" s="24">
        <v>5000</v>
      </c>
      <c r="J29" s="206">
        <v>0</v>
      </c>
      <c r="K29" s="243"/>
      <c r="L29" s="221"/>
    </row>
    <row r="30" spans="1:57" s="7" customFormat="1" ht="22.5">
      <c r="A30" s="128"/>
      <c r="B30" s="120"/>
      <c r="C30" s="108">
        <v>32121</v>
      </c>
      <c r="D30" s="145" t="s">
        <v>0</v>
      </c>
      <c r="E30" s="59">
        <f>F30</f>
        <v>88000</v>
      </c>
      <c r="F30" s="162">
        <v>88000</v>
      </c>
      <c r="G30" s="46">
        <v>0</v>
      </c>
      <c r="H30" s="13">
        <v>0</v>
      </c>
      <c r="I30" s="13">
        <v>0</v>
      </c>
      <c r="J30" s="205">
        <v>0</v>
      </c>
      <c r="K30" s="242"/>
      <c r="L30" s="22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1:12" s="3" customFormat="1" ht="21" customHeight="1" thickBot="1">
      <c r="A31" s="128"/>
      <c r="B31" s="120"/>
      <c r="C31" s="109">
        <v>32131</v>
      </c>
      <c r="D31" s="142" t="s">
        <v>69</v>
      </c>
      <c r="E31" s="65">
        <v>0</v>
      </c>
      <c r="F31" s="157">
        <v>0</v>
      </c>
      <c r="G31" s="46">
        <v>0</v>
      </c>
      <c r="H31" s="44">
        <v>0</v>
      </c>
      <c r="I31" s="65">
        <v>0</v>
      </c>
      <c r="J31" s="202">
        <v>0</v>
      </c>
      <c r="K31" s="244"/>
      <c r="L31" s="218"/>
    </row>
    <row r="32" spans="1:12" s="3" customFormat="1" ht="21" customHeight="1" thickBot="1">
      <c r="A32" s="128"/>
      <c r="B32" s="120"/>
      <c r="C32" s="110">
        <v>32131</v>
      </c>
      <c r="D32" s="150" t="s">
        <v>68</v>
      </c>
      <c r="E32" s="87">
        <f>I32</f>
        <v>2000</v>
      </c>
      <c r="F32" s="86"/>
      <c r="G32" s="46">
        <v>0</v>
      </c>
      <c r="H32" s="87"/>
      <c r="I32" s="87">
        <v>2000</v>
      </c>
      <c r="J32" s="210"/>
      <c r="K32" s="245"/>
      <c r="L32" s="223"/>
    </row>
    <row r="33" spans="1:12" s="3" customFormat="1" ht="21" customHeight="1" thickBot="1">
      <c r="A33" s="128"/>
      <c r="B33" s="120"/>
      <c r="C33" s="110">
        <v>32141</v>
      </c>
      <c r="D33" s="150" t="s">
        <v>224</v>
      </c>
      <c r="E33" s="87">
        <f>I33</f>
        <v>4000</v>
      </c>
      <c r="F33" s="86"/>
      <c r="G33" s="25"/>
      <c r="H33" s="87"/>
      <c r="I33" s="87">
        <v>4000</v>
      </c>
      <c r="J33" s="210"/>
      <c r="K33" s="245"/>
      <c r="L33" s="223"/>
    </row>
    <row r="34" spans="1:12" s="3" customFormat="1" ht="13.5" thickBot="1">
      <c r="A34" s="127"/>
      <c r="B34" s="122"/>
      <c r="C34" s="100">
        <v>322</v>
      </c>
      <c r="D34" s="141" t="s">
        <v>73</v>
      </c>
      <c r="E34" s="41">
        <f aca="true" t="shared" si="6" ref="E34:J34">SUM(E35:E46)</f>
        <v>226700</v>
      </c>
      <c r="F34" s="156">
        <f t="shared" si="6"/>
        <v>45900</v>
      </c>
      <c r="G34" s="41">
        <f t="shared" si="6"/>
        <v>95800</v>
      </c>
      <c r="H34" s="41">
        <f t="shared" si="6"/>
        <v>0</v>
      </c>
      <c r="I34" s="41">
        <f>SUM(I35:I46)</f>
        <v>85000</v>
      </c>
      <c r="J34" s="211">
        <f t="shared" si="6"/>
        <v>0</v>
      </c>
      <c r="K34" s="246">
        <v>130900</v>
      </c>
      <c r="L34" s="246">
        <v>130900</v>
      </c>
    </row>
    <row r="35" spans="1:12" s="3" customFormat="1" ht="12.75">
      <c r="A35" s="128"/>
      <c r="B35" s="120"/>
      <c r="C35" s="102">
        <v>32211</v>
      </c>
      <c r="D35" s="144" t="s">
        <v>11</v>
      </c>
      <c r="E35" s="46">
        <f>F35+I35</f>
        <v>9000</v>
      </c>
      <c r="F35" s="176">
        <v>7000</v>
      </c>
      <c r="G35" s="46">
        <v>0</v>
      </c>
      <c r="H35" s="53">
        <v>0</v>
      </c>
      <c r="I35" s="46">
        <v>2000</v>
      </c>
      <c r="J35" s="204">
        <v>0</v>
      </c>
      <c r="K35" s="241"/>
      <c r="L35" s="219"/>
    </row>
    <row r="36" spans="1:12" s="3" customFormat="1" ht="22.5">
      <c r="A36" s="128"/>
      <c r="B36" s="120"/>
      <c r="C36" s="103">
        <v>32212</v>
      </c>
      <c r="D36" s="145" t="s">
        <v>12</v>
      </c>
      <c r="E36" s="13">
        <f>F36+I36</f>
        <v>2500</v>
      </c>
      <c r="F36" s="164">
        <v>1500</v>
      </c>
      <c r="G36" s="46">
        <v>0</v>
      </c>
      <c r="H36" s="13">
        <v>0</v>
      </c>
      <c r="I36" s="13">
        <v>1000</v>
      </c>
      <c r="J36" s="205">
        <v>0</v>
      </c>
      <c r="K36" s="242"/>
      <c r="L36" s="220"/>
    </row>
    <row r="37" spans="1:12" s="3" customFormat="1" ht="22.5">
      <c r="A37" s="128"/>
      <c r="B37" s="120"/>
      <c r="C37" s="103">
        <v>32214</v>
      </c>
      <c r="D37" s="145" t="s">
        <v>13</v>
      </c>
      <c r="E37" s="13">
        <f>I37</f>
        <v>2000</v>
      </c>
      <c r="F37" s="165"/>
      <c r="G37" s="46">
        <v>0</v>
      </c>
      <c r="H37" s="13">
        <v>0</v>
      </c>
      <c r="I37" s="13">
        <v>2000</v>
      </c>
      <c r="J37" s="205">
        <v>0</v>
      </c>
      <c r="K37" s="242"/>
      <c r="L37" s="220"/>
    </row>
    <row r="38" spans="1:12" s="15" customFormat="1" ht="12.75">
      <c r="A38" s="128"/>
      <c r="B38" s="120"/>
      <c r="C38" s="103">
        <v>32216</v>
      </c>
      <c r="D38" s="145" t="s">
        <v>14</v>
      </c>
      <c r="E38" s="13">
        <f>F38+I38</f>
        <v>9400</v>
      </c>
      <c r="F38" s="165">
        <v>6400</v>
      </c>
      <c r="G38" s="46">
        <v>0</v>
      </c>
      <c r="H38" s="13">
        <v>0</v>
      </c>
      <c r="I38" s="13">
        <v>3000</v>
      </c>
      <c r="J38" s="205">
        <v>0</v>
      </c>
      <c r="K38" s="242"/>
      <c r="L38" s="220"/>
    </row>
    <row r="39" spans="1:25" s="7" customFormat="1" ht="22.5">
      <c r="A39" s="313"/>
      <c r="B39" s="314"/>
      <c r="C39" s="315">
        <v>32219</v>
      </c>
      <c r="D39" s="316" t="s">
        <v>15</v>
      </c>
      <c r="E39" s="317">
        <f>G39+I39</f>
        <v>157800</v>
      </c>
      <c r="F39" s="318"/>
      <c r="G39" s="319">
        <v>95800</v>
      </c>
      <c r="H39" s="317"/>
      <c r="I39" s="317">
        <v>62000</v>
      </c>
      <c r="J39" s="320">
        <v>0</v>
      </c>
      <c r="K39" s="321"/>
      <c r="L39" s="322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</row>
    <row r="40" spans="1:12" s="3" customFormat="1" ht="12.75">
      <c r="A40" s="128"/>
      <c r="B40" s="120"/>
      <c r="C40" s="103">
        <v>32231</v>
      </c>
      <c r="D40" s="145" t="s">
        <v>16</v>
      </c>
      <c r="E40" s="13">
        <f>F40</f>
        <v>31000</v>
      </c>
      <c r="F40" s="165">
        <v>31000</v>
      </c>
      <c r="G40" s="46">
        <v>0</v>
      </c>
      <c r="H40" s="13">
        <v>0</v>
      </c>
      <c r="I40" s="13"/>
      <c r="J40" s="205">
        <v>0</v>
      </c>
      <c r="K40" s="242"/>
      <c r="L40" s="220"/>
    </row>
    <row r="41" spans="1:12" s="3" customFormat="1" ht="12.75">
      <c r="A41" s="128"/>
      <c r="B41" s="120"/>
      <c r="C41" s="103">
        <v>32234</v>
      </c>
      <c r="D41" s="145" t="s">
        <v>17</v>
      </c>
      <c r="E41" s="13">
        <f>I41</f>
        <v>3000</v>
      </c>
      <c r="F41" s="165">
        <v>0</v>
      </c>
      <c r="G41" s="46">
        <v>0</v>
      </c>
      <c r="H41" s="13">
        <v>0</v>
      </c>
      <c r="I41" s="13">
        <v>3000</v>
      </c>
      <c r="J41" s="205">
        <v>0</v>
      </c>
      <c r="K41" s="242"/>
      <c r="L41" s="220"/>
    </row>
    <row r="42" spans="1:12" s="3" customFormat="1" ht="22.5">
      <c r="A42" s="128"/>
      <c r="B42" s="120"/>
      <c r="C42" s="105">
        <v>32239</v>
      </c>
      <c r="D42" s="147" t="s">
        <v>18</v>
      </c>
      <c r="E42" s="24">
        <v>0</v>
      </c>
      <c r="F42" s="166">
        <v>0</v>
      </c>
      <c r="G42" s="46">
        <v>0</v>
      </c>
      <c r="H42" s="24">
        <v>0</v>
      </c>
      <c r="I42" s="24"/>
      <c r="J42" s="206">
        <v>0</v>
      </c>
      <c r="K42" s="243"/>
      <c r="L42" s="221"/>
    </row>
    <row r="43" spans="1:12" s="3" customFormat="1" ht="33.75">
      <c r="A43" s="128"/>
      <c r="B43" s="120"/>
      <c r="C43" s="103">
        <v>32242</v>
      </c>
      <c r="D43" s="145" t="s">
        <v>19</v>
      </c>
      <c r="E43" s="13">
        <f>I43</f>
        <v>2000</v>
      </c>
      <c r="F43" s="164">
        <v>0</v>
      </c>
      <c r="G43" s="46">
        <v>0</v>
      </c>
      <c r="H43" s="13">
        <v>0</v>
      </c>
      <c r="I43" s="13">
        <v>2000</v>
      </c>
      <c r="J43" s="205"/>
      <c r="K43" s="242"/>
      <c r="L43" s="220"/>
    </row>
    <row r="44" spans="1:12" s="3" customFormat="1" ht="33.75">
      <c r="A44" s="128"/>
      <c r="B44" s="120"/>
      <c r="C44" s="103">
        <v>32243</v>
      </c>
      <c r="D44" s="145" t="s">
        <v>20</v>
      </c>
      <c r="E44" s="13">
        <f>I44</f>
        <v>2000</v>
      </c>
      <c r="F44" s="164">
        <v>0</v>
      </c>
      <c r="G44" s="46">
        <v>0</v>
      </c>
      <c r="H44" s="13">
        <v>0</v>
      </c>
      <c r="I44" s="13">
        <v>2000</v>
      </c>
      <c r="J44" s="205">
        <v>0</v>
      </c>
      <c r="K44" s="242"/>
      <c r="L44" s="220"/>
    </row>
    <row r="45" spans="1:22" s="7" customFormat="1" ht="22.5">
      <c r="A45" s="313"/>
      <c r="B45" s="314"/>
      <c r="C45" s="324">
        <v>32244</v>
      </c>
      <c r="D45" s="325" t="s">
        <v>21</v>
      </c>
      <c r="E45" s="326">
        <f>I45</f>
        <v>3000</v>
      </c>
      <c r="F45" s="327"/>
      <c r="G45" s="319">
        <v>0</v>
      </c>
      <c r="H45" s="326">
        <v>0</v>
      </c>
      <c r="I45" s="326">
        <v>3000</v>
      </c>
      <c r="J45" s="328"/>
      <c r="K45" s="329"/>
      <c r="L45" s="330"/>
      <c r="M45" s="323"/>
      <c r="N45" s="323"/>
      <c r="O45" s="323"/>
      <c r="P45" s="323"/>
      <c r="Q45" s="323"/>
      <c r="R45" s="323"/>
      <c r="S45" s="323"/>
      <c r="T45" s="323"/>
      <c r="U45" s="323"/>
      <c r="V45" s="323"/>
    </row>
    <row r="46" spans="1:12" s="3" customFormat="1" ht="13.5" thickBot="1">
      <c r="A46" s="128"/>
      <c r="B46" s="120"/>
      <c r="C46" s="105">
        <v>32251</v>
      </c>
      <c r="D46" s="147" t="s">
        <v>70</v>
      </c>
      <c r="E46" s="24">
        <f>I46</f>
        <v>5000</v>
      </c>
      <c r="F46" s="166">
        <v>0</v>
      </c>
      <c r="G46" s="46">
        <v>0</v>
      </c>
      <c r="H46" s="24">
        <v>0</v>
      </c>
      <c r="I46" s="24">
        <v>5000</v>
      </c>
      <c r="J46" s="206"/>
      <c r="K46" s="243"/>
      <c r="L46" s="221"/>
    </row>
    <row r="47" spans="1:12" s="38" customFormat="1" ht="13.5" thickBot="1">
      <c r="A47" s="127"/>
      <c r="B47" s="122"/>
      <c r="C47" s="100">
        <v>323</v>
      </c>
      <c r="D47" s="141" t="s">
        <v>74</v>
      </c>
      <c r="E47" s="41">
        <f aca="true" t="shared" si="7" ref="E47:J47">SUM(E48:E79)</f>
        <v>656700</v>
      </c>
      <c r="F47" s="156">
        <f t="shared" si="7"/>
        <v>193400</v>
      </c>
      <c r="G47" s="41">
        <f t="shared" si="7"/>
        <v>0</v>
      </c>
      <c r="H47" s="41">
        <f t="shared" si="7"/>
        <v>30000</v>
      </c>
      <c r="I47" s="41">
        <f>SUM(I48:I79)</f>
        <v>433300</v>
      </c>
      <c r="J47" s="211">
        <f t="shared" si="7"/>
        <v>0</v>
      </c>
      <c r="K47" s="246">
        <f>E47</f>
        <v>656700</v>
      </c>
      <c r="L47" s="246">
        <f>E47</f>
        <v>656700</v>
      </c>
    </row>
    <row r="48" spans="1:12" s="3" customFormat="1" ht="19.5" customHeight="1">
      <c r="A48" s="128"/>
      <c r="B48" s="120"/>
      <c r="C48" s="102">
        <v>32311</v>
      </c>
      <c r="D48" s="144" t="s">
        <v>22</v>
      </c>
      <c r="E48" s="46">
        <f>F48+I48</f>
        <v>14000</v>
      </c>
      <c r="F48" s="159">
        <v>9000</v>
      </c>
      <c r="G48" s="46">
        <v>0</v>
      </c>
      <c r="H48" s="46">
        <v>0</v>
      </c>
      <c r="I48" s="46">
        <v>5000</v>
      </c>
      <c r="J48" s="204">
        <v>0</v>
      </c>
      <c r="K48" s="241"/>
      <c r="L48" s="219"/>
    </row>
    <row r="49" spans="1:12" s="3" customFormat="1" ht="12.75">
      <c r="A49" s="128"/>
      <c r="B49" s="120"/>
      <c r="C49" s="103">
        <v>32312</v>
      </c>
      <c r="D49" s="145" t="s">
        <v>23</v>
      </c>
      <c r="E49" s="13">
        <v>0</v>
      </c>
      <c r="F49" s="165">
        <v>0</v>
      </c>
      <c r="G49" s="46">
        <v>0</v>
      </c>
      <c r="H49" s="46">
        <v>0</v>
      </c>
      <c r="I49" s="13">
        <v>0</v>
      </c>
      <c r="J49" s="204">
        <v>0</v>
      </c>
      <c r="K49" s="242"/>
      <c r="L49" s="220"/>
    </row>
    <row r="50" spans="1:12" s="3" customFormat="1" ht="12.75">
      <c r="A50" s="128"/>
      <c r="B50" s="120"/>
      <c r="C50" s="103">
        <v>32313</v>
      </c>
      <c r="D50" s="145" t="s">
        <v>24</v>
      </c>
      <c r="E50" s="13">
        <f aca="true" t="shared" si="8" ref="E50:E55">I50</f>
        <v>2000</v>
      </c>
      <c r="F50" s="165">
        <v>0</v>
      </c>
      <c r="G50" s="46">
        <v>0</v>
      </c>
      <c r="H50" s="46">
        <v>0</v>
      </c>
      <c r="I50" s="13">
        <v>2000</v>
      </c>
      <c r="J50" s="204">
        <v>0</v>
      </c>
      <c r="K50" s="242"/>
      <c r="L50" s="220"/>
    </row>
    <row r="51" spans="1:12" s="3" customFormat="1" ht="22.5">
      <c r="A51" s="128"/>
      <c r="B51" s="120"/>
      <c r="C51" s="103">
        <v>32319</v>
      </c>
      <c r="D51" s="145" t="s">
        <v>25</v>
      </c>
      <c r="E51" s="13">
        <f t="shared" si="8"/>
        <v>500</v>
      </c>
      <c r="F51" s="165">
        <v>0</v>
      </c>
      <c r="G51" s="46">
        <v>0</v>
      </c>
      <c r="H51" s="46">
        <v>0</v>
      </c>
      <c r="I51" s="13">
        <v>500</v>
      </c>
      <c r="J51" s="204">
        <v>0</v>
      </c>
      <c r="K51" s="242"/>
      <c r="L51" s="220"/>
    </row>
    <row r="52" spans="1:21" s="280" customFormat="1" ht="23.25" thickBot="1">
      <c r="A52" s="331"/>
      <c r="B52" s="332"/>
      <c r="C52" s="333">
        <v>32321</v>
      </c>
      <c r="D52" s="334" t="s">
        <v>26</v>
      </c>
      <c r="E52" s="335">
        <f t="shared" si="8"/>
        <v>2000</v>
      </c>
      <c r="F52" s="336"/>
      <c r="G52" s="319">
        <v>0</v>
      </c>
      <c r="H52" s="319">
        <v>0</v>
      </c>
      <c r="I52" s="335">
        <v>2000</v>
      </c>
      <c r="J52" s="337">
        <v>0</v>
      </c>
      <c r="K52" s="338"/>
      <c r="L52" s="339"/>
      <c r="M52" s="340"/>
      <c r="N52" s="340"/>
      <c r="O52" s="340"/>
      <c r="P52" s="340"/>
      <c r="Q52" s="340"/>
      <c r="R52" s="340"/>
      <c r="S52" s="340"/>
      <c r="T52" s="340"/>
      <c r="U52" s="340"/>
    </row>
    <row r="53" spans="1:12" s="3" customFormat="1" ht="22.5">
      <c r="A53" s="257"/>
      <c r="B53" s="258"/>
      <c r="C53" s="112">
        <v>32322</v>
      </c>
      <c r="D53" s="148" t="s">
        <v>27</v>
      </c>
      <c r="E53" s="51">
        <f t="shared" si="8"/>
        <v>3000</v>
      </c>
      <c r="F53" s="167"/>
      <c r="G53" s="46">
        <v>0</v>
      </c>
      <c r="H53" s="46">
        <v>0</v>
      </c>
      <c r="I53" s="51">
        <v>3000</v>
      </c>
      <c r="J53" s="204">
        <v>0</v>
      </c>
      <c r="K53" s="260"/>
      <c r="L53" s="261"/>
    </row>
    <row r="54" spans="1:12" s="3" customFormat="1" ht="22.5">
      <c r="A54" s="128"/>
      <c r="B54" s="120"/>
      <c r="C54" s="103">
        <v>32323</v>
      </c>
      <c r="D54" s="145" t="s">
        <v>28</v>
      </c>
      <c r="E54" s="13">
        <f t="shared" si="8"/>
        <v>2000</v>
      </c>
      <c r="F54" s="165"/>
      <c r="G54" s="46">
        <v>0</v>
      </c>
      <c r="H54" s="46">
        <v>0</v>
      </c>
      <c r="I54" s="13">
        <v>2000</v>
      </c>
      <c r="J54" s="204">
        <v>0</v>
      </c>
      <c r="K54" s="242"/>
      <c r="L54" s="225"/>
    </row>
    <row r="55" spans="1:12" s="3" customFormat="1" ht="12.75">
      <c r="A55" s="128"/>
      <c r="B55" s="120"/>
      <c r="C55" s="103">
        <v>32331</v>
      </c>
      <c r="D55" s="145" t="s">
        <v>29</v>
      </c>
      <c r="E55" s="13">
        <f t="shared" si="8"/>
        <v>3000</v>
      </c>
      <c r="F55" s="164">
        <v>0</v>
      </c>
      <c r="G55" s="46">
        <v>0</v>
      </c>
      <c r="H55" s="46">
        <v>0</v>
      </c>
      <c r="I55" s="13">
        <v>3000</v>
      </c>
      <c r="J55" s="204">
        <v>0</v>
      </c>
      <c r="K55" s="242"/>
      <c r="L55" s="220"/>
    </row>
    <row r="56" spans="1:12" s="3" customFormat="1" ht="12.75">
      <c r="A56" s="128"/>
      <c r="B56" s="120"/>
      <c r="C56" s="103">
        <v>32332</v>
      </c>
      <c r="D56" s="145" t="s">
        <v>30</v>
      </c>
      <c r="E56" s="13"/>
      <c r="F56" s="165"/>
      <c r="G56" s="46">
        <v>0</v>
      </c>
      <c r="H56" s="46">
        <v>0</v>
      </c>
      <c r="I56" s="13"/>
      <c r="J56" s="204">
        <v>0</v>
      </c>
      <c r="K56" s="242"/>
      <c r="L56" s="220"/>
    </row>
    <row r="57" spans="1:12" s="3" customFormat="1" ht="12.75">
      <c r="A57" s="128"/>
      <c r="B57" s="120"/>
      <c r="C57" s="103">
        <v>32334</v>
      </c>
      <c r="D57" s="145" t="s">
        <v>31</v>
      </c>
      <c r="E57" s="13">
        <f>F57+I57</f>
        <v>15000</v>
      </c>
      <c r="F57" s="165">
        <v>10000</v>
      </c>
      <c r="G57" s="46">
        <v>0</v>
      </c>
      <c r="H57" s="46">
        <v>0</v>
      </c>
      <c r="I57" s="13">
        <v>5000</v>
      </c>
      <c r="J57" s="204">
        <v>0</v>
      </c>
      <c r="K57" s="242"/>
      <c r="L57" s="220"/>
    </row>
    <row r="58" spans="1:21" s="281" customFormat="1" ht="22.5">
      <c r="A58" s="313"/>
      <c r="B58" s="314"/>
      <c r="C58" s="341">
        <v>32339</v>
      </c>
      <c r="D58" s="342" t="s">
        <v>32</v>
      </c>
      <c r="E58" s="343">
        <f>I58</f>
        <v>3000</v>
      </c>
      <c r="F58" s="344"/>
      <c r="G58" s="345">
        <v>0</v>
      </c>
      <c r="H58" s="345">
        <v>0</v>
      </c>
      <c r="I58" s="343">
        <v>3000</v>
      </c>
      <c r="J58" s="346"/>
      <c r="K58" s="347"/>
      <c r="L58" s="348"/>
      <c r="M58" s="349"/>
      <c r="N58" s="349"/>
      <c r="O58" s="349"/>
      <c r="P58" s="349"/>
      <c r="Q58" s="349"/>
      <c r="R58" s="349"/>
      <c r="S58" s="349"/>
      <c r="T58" s="349"/>
      <c r="U58" s="349"/>
    </row>
    <row r="59" spans="1:15" s="3" customFormat="1" ht="12.75">
      <c r="A59" s="128"/>
      <c r="B59" s="120"/>
      <c r="C59" s="16">
        <v>32341</v>
      </c>
      <c r="D59" s="16" t="s">
        <v>33</v>
      </c>
      <c r="E59" s="13">
        <f>F59+I59</f>
        <v>3300</v>
      </c>
      <c r="F59" s="13">
        <v>2300</v>
      </c>
      <c r="G59" s="46">
        <v>0</v>
      </c>
      <c r="H59" s="46">
        <v>0</v>
      </c>
      <c r="I59" s="13">
        <v>1000</v>
      </c>
      <c r="J59" s="204">
        <v>0</v>
      </c>
      <c r="K59" s="242"/>
      <c r="L59" s="220"/>
      <c r="O59" s="3">
        <v>0</v>
      </c>
    </row>
    <row r="60" spans="1:12" s="3" customFormat="1" ht="12.75">
      <c r="A60" s="128"/>
      <c r="B60" s="120"/>
      <c r="C60" s="16">
        <v>32342</v>
      </c>
      <c r="D60" s="16" t="s">
        <v>34</v>
      </c>
      <c r="E60" s="13">
        <f>F60</f>
        <v>1500</v>
      </c>
      <c r="F60" s="13">
        <v>1500</v>
      </c>
      <c r="G60" s="46">
        <v>0</v>
      </c>
      <c r="H60" s="46">
        <v>0</v>
      </c>
      <c r="I60" s="13">
        <v>0</v>
      </c>
      <c r="J60" s="204">
        <v>0</v>
      </c>
      <c r="K60" s="242"/>
      <c r="L60" s="220"/>
    </row>
    <row r="61" spans="1:12" s="3" customFormat="1" ht="12.75">
      <c r="A61" s="128"/>
      <c r="B61" s="120"/>
      <c r="C61" s="16">
        <v>32343</v>
      </c>
      <c r="D61" s="16" t="s">
        <v>35</v>
      </c>
      <c r="E61" s="13">
        <v>0</v>
      </c>
      <c r="F61" s="48">
        <v>0</v>
      </c>
      <c r="G61" s="46">
        <v>0</v>
      </c>
      <c r="H61" s="46">
        <v>0</v>
      </c>
      <c r="I61" s="13">
        <v>0</v>
      </c>
      <c r="J61" s="204">
        <v>0</v>
      </c>
      <c r="K61" s="242"/>
      <c r="L61" s="220"/>
    </row>
    <row r="62" spans="1:12" s="3" customFormat="1" ht="12.75">
      <c r="A62" s="128"/>
      <c r="B62" s="120"/>
      <c r="C62" s="16">
        <v>32395</v>
      </c>
      <c r="D62" s="16" t="s">
        <v>36</v>
      </c>
      <c r="E62" s="13">
        <f>I62</f>
        <v>2000</v>
      </c>
      <c r="F62" s="13">
        <v>0</v>
      </c>
      <c r="G62" s="46">
        <v>0</v>
      </c>
      <c r="H62" s="46">
        <v>0</v>
      </c>
      <c r="I62" s="13">
        <v>2000</v>
      </c>
      <c r="J62" s="204">
        <v>0</v>
      </c>
      <c r="K62" s="242"/>
      <c r="L62" s="220"/>
    </row>
    <row r="63" spans="1:12" s="14" customFormat="1" ht="11.25">
      <c r="A63" s="128"/>
      <c r="B63" s="120"/>
      <c r="C63" s="16">
        <v>32349</v>
      </c>
      <c r="D63" s="16" t="s">
        <v>37</v>
      </c>
      <c r="E63" s="13">
        <f>I63</f>
        <v>800</v>
      </c>
      <c r="F63" s="13">
        <v>0</v>
      </c>
      <c r="G63" s="46">
        <v>0</v>
      </c>
      <c r="H63" s="46">
        <v>0</v>
      </c>
      <c r="I63" s="13">
        <v>800</v>
      </c>
      <c r="J63" s="204">
        <v>0</v>
      </c>
      <c r="K63" s="242"/>
      <c r="L63" s="220"/>
    </row>
    <row r="64" spans="1:12" s="3" customFormat="1" ht="19.5" customHeight="1">
      <c r="A64" s="128"/>
      <c r="B64" s="120"/>
      <c r="C64" s="16">
        <v>32352</v>
      </c>
      <c r="D64" s="16" t="s">
        <v>38</v>
      </c>
      <c r="E64" s="13">
        <v>0</v>
      </c>
      <c r="F64" s="48">
        <v>0</v>
      </c>
      <c r="G64" s="46">
        <v>0</v>
      </c>
      <c r="H64" s="46">
        <v>0</v>
      </c>
      <c r="I64" s="13"/>
      <c r="J64" s="204">
        <v>0</v>
      </c>
      <c r="K64" s="242"/>
      <c r="L64" s="220"/>
    </row>
    <row r="65" spans="1:12" s="3" customFormat="1" ht="12.75">
      <c r="A65" s="198"/>
      <c r="B65" s="199"/>
      <c r="C65" s="102">
        <v>32353</v>
      </c>
      <c r="D65" s="144" t="s">
        <v>39</v>
      </c>
      <c r="E65" s="46">
        <v>0</v>
      </c>
      <c r="F65" s="159">
        <v>0</v>
      </c>
      <c r="G65" s="46">
        <v>0</v>
      </c>
      <c r="H65" s="46">
        <v>0</v>
      </c>
      <c r="I65" s="46">
        <v>0</v>
      </c>
      <c r="J65" s="204">
        <v>0</v>
      </c>
      <c r="K65" s="241"/>
      <c r="L65" s="219"/>
    </row>
    <row r="66" spans="1:12" s="3" customFormat="1" ht="12.75">
      <c r="A66" s="128"/>
      <c r="B66" s="120"/>
      <c r="C66" s="103">
        <v>32359</v>
      </c>
      <c r="D66" s="145" t="s">
        <v>40</v>
      </c>
      <c r="E66" s="13">
        <v>0</v>
      </c>
      <c r="F66" s="165">
        <v>0</v>
      </c>
      <c r="G66" s="46">
        <v>0</v>
      </c>
      <c r="H66" s="46">
        <v>0</v>
      </c>
      <c r="I66" s="13">
        <v>0</v>
      </c>
      <c r="J66" s="204">
        <v>0</v>
      </c>
      <c r="K66" s="242"/>
      <c r="L66" s="220"/>
    </row>
    <row r="67" spans="1:18" s="279" customFormat="1" ht="22.5">
      <c r="A67" s="350"/>
      <c r="B67" s="351"/>
      <c r="C67" s="352">
        <v>32361</v>
      </c>
      <c r="D67" s="353" t="s">
        <v>81</v>
      </c>
      <c r="E67" s="354">
        <f>F67</f>
        <v>23100</v>
      </c>
      <c r="F67" s="355">
        <v>23100</v>
      </c>
      <c r="G67" s="319">
        <v>0</v>
      </c>
      <c r="H67" s="319">
        <v>0</v>
      </c>
      <c r="I67" s="354">
        <v>0</v>
      </c>
      <c r="J67" s="337">
        <v>0</v>
      </c>
      <c r="K67" s="356"/>
      <c r="L67" s="357"/>
      <c r="M67" s="358"/>
      <c r="N67" s="358"/>
      <c r="O67" s="358"/>
      <c r="P67" s="358"/>
      <c r="Q67" s="358"/>
      <c r="R67" s="358"/>
    </row>
    <row r="68" spans="1:18" s="279" customFormat="1" ht="12.75">
      <c r="A68" s="350"/>
      <c r="B68" s="351"/>
      <c r="C68" s="352">
        <v>32371</v>
      </c>
      <c r="D68" s="353" t="s">
        <v>41</v>
      </c>
      <c r="E68" s="354">
        <f>F68+H68+I68</f>
        <v>510000</v>
      </c>
      <c r="F68" s="355">
        <v>130000</v>
      </c>
      <c r="G68" s="319"/>
      <c r="H68" s="354">
        <v>30000</v>
      </c>
      <c r="I68" s="354">
        <v>350000</v>
      </c>
      <c r="J68" s="337">
        <v>0</v>
      </c>
      <c r="K68" s="356"/>
      <c r="L68" s="357"/>
      <c r="M68" s="358"/>
      <c r="N68" s="358"/>
      <c r="O68" s="358"/>
      <c r="P68" s="358"/>
      <c r="Q68" s="358"/>
      <c r="R68" s="358"/>
    </row>
    <row r="69" spans="1:12" s="3" customFormat="1" ht="12.75">
      <c r="A69" s="128"/>
      <c r="B69" s="120"/>
      <c r="C69" s="103">
        <v>32372</v>
      </c>
      <c r="D69" s="145" t="s">
        <v>42</v>
      </c>
      <c r="E69" s="13">
        <f>I69</f>
        <v>10000</v>
      </c>
      <c r="F69" s="165">
        <v>0</v>
      </c>
      <c r="G69" s="46">
        <v>0</v>
      </c>
      <c r="H69" s="13"/>
      <c r="I69" s="13">
        <v>10000</v>
      </c>
      <c r="J69" s="204">
        <v>0</v>
      </c>
      <c r="K69" s="242"/>
      <c r="L69" s="220"/>
    </row>
    <row r="70" spans="1:12" s="3" customFormat="1" ht="12.75">
      <c r="A70" s="128"/>
      <c r="B70" s="120"/>
      <c r="C70" s="103">
        <v>32373</v>
      </c>
      <c r="D70" s="145" t="s">
        <v>43</v>
      </c>
      <c r="E70" s="13">
        <f>I70</f>
        <v>5000</v>
      </c>
      <c r="F70" s="164">
        <v>0</v>
      </c>
      <c r="G70" s="46">
        <v>0</v>
      </c>
      <c r="H70" s="13">
        <v>0</v>
      </c>
      <c r="I70" s="13">
        <v>5000</v>
      </c>
      <c r="J70" s="204">
        <v>0</v>
      </c>
      <c r="K70" s="242"/>
      <c r="L70" s="220"/>
    </row>
    <row r="71" spans="1:13" s="3" customFormat="1" ht="22.5">
      <c r="A71" s="128"/>
      <c r="B71" s="120"/>
      <c r="C71" s="103">
        <v>32377</v>
      </c>
      <c r="D71" s="145" t="s">
        <v>44</v>
      </c>
      <c r="E71" s="13">
        <f>F71+I71</f>
        <v>18000</v>
      </c>
      <c r="F71" s="165">
        <v>8000</v>
      </c>
      <c r="G71" s="46">
        <v>0</v>
      </c>
      <c r="H71" s="13">
        <v>0</v>
      </c>
      <c r="I71" s="13">
        <v>10000</v>
      </c>
      <c r="J71" s="205"/>
      <c r="K71" s="242"/>
      <c r="L71" s="220"/>
      <c r="M71" s="88"/>
    </row>
    <row r="72" spans="1:14" s="3" customFormat="1" ht="12.75">
      <c r="A72" s="128"/>
      <c r="B72" s="120"/>
      <c r="C72" s="103">
        <v>32379</v>
      </c>
      <c r="D72" s="145" t="s">
        <v>45</v>
      </c>
      <c r="E72" s="13">
        <f>I72</f>
        <v>10000</v>
      </c>
      <c r="F72" s="165">
        <v>0</v>
      </c>
      <c r="G72" s="46">
        <v>0</v>
      </c>
      <c r="H72" s="13">
        <v>0</v>
      </c>
      <c r="I72" s="13">
        <v>10000</v>
      </c>
      <c r="J72" s="205"/>
      <c r="K72" s="242"/>
      <c r="L72" s="220"/>
      <c r="M72" s="88"/>
      <c r="N72" s="88"/>
    </row>
    <row r="73" spans="1:14" s="3" customFormat="1" ht="22.5">
      <c r="A73" s="128"/>
      <c r="B73" s="120"/>
      <c r="C73" s="103">
        <v>32381</v>
      </c>
      <c r="D73" s="145" t="s">
        <v>46</v>
      </c>
      <c r="E73" s="13">
        <f>F73+I73</f>
        <v>11500</v>
      </c>
      <c r="F73" s="165">
        <v>9500</v>
      </c>
      <c r="G73" s="46">
        <v>0</v>
      </c>
      <c r="H73" s="13">
        <v>0</v>
      </c>
      <c r="I73" s="13">
        <v>2000</v>
      </c>
      <c r="J73" s="205"/>
      <c r="K73" s="242"/>
      <c r="L73" s="220"/>
      <c r="M73" s="88"/>
      <c r="N73" s="88"/>
    </row>
    <row r="74" spans="1:12" s="14" customFormat="1" ht="11.25">
      <c r="A74" s="128"/>
      <c r="B74" s="120"/>
      <c r="C74" s="103">
        <v>32389</v>
      </c>
      <c r="D74" s="145" t="s">
        <v>47</v>
      </c>
      <c r="E74" s="13">
        <f>I74</f>
        <v>2000</v>
      </c>
      <c r="F74" s="165">
        <v>0</v>
      </c>
      <c r="G74" s="46">
        <v>0</v>
      </c>
      <c r="H74" s="13"/>
      <c r="I74" s="13">
        <v>2000</v>
      </c>
      <c r="J74" s="205"/>
      <c r="K74" s="242"/>
      <c r="L74" s="220"/>
    </row>
    <row r="75" spans="1:12" s="89" customFormat="1" ht="22.5">
      <c r="A75" s="130"/>
      <c r="B75" s="123"/>
      <c r="C75" s="103">
        <v>32391</v>
      </c>
      <c r="D75" s="145" t="s">
        <v>48</v>
      </c>
      <c r="E75" s="13">
        <f>I75</f>
        <v>2000</v>
      </c>
      <c r="F75" s="165">
        <v>0</v>
      </c>
      <c r="G75" s="46">
        <v>0</v>
      </c>
      <c r="H75" s="13">
        <v>0</v>
      </c>
      <c r="I75" s="13">
        <v>2000</v>
      </c>
      <c r="J75" s="205"/>
      <c r="K75" s="242"/>
      <c r="L75" s="220"/>
    </row>
    <row r="76" spans="1:12" s="3" customFormat="1" ht="12.75">
      <c r="A76" s="128"/>
      <c r="B76" s="120"/>
      <c r="C76" s="103">
        <v>32392</v>
      </c>
      <c r="D76" s="145" t="s">
        <v>49</v>
      </c>
      <c r="E76" s="13">
        <f>I76</f>
        <v>2000</v>
      </c>
      <c r="F76" s="165">
        <v>0</v>
      </c>
      <c r="G76" s="46">
        <v>0</v>
      </c>
      <c r="H76" s="13">
        <v>0</v>
      </c>
      <c r="I76" s="13">
        <v>2000</v>
      </c>
      <c r="J76" s="205">
        <v>0</v>
      </c>
      <c r="K76" s="242"/>
      <c r="L76" s="220"/>
    </row>
    <row r="77" spans="1:12" s="3" customFormat="1" ht="22.5">
      <c r="A77" s="128"/>
      <c r="B77" s="120"/>
      <c r="C77" s="103">
        <v>32394</v>
      </c>
      <c r="D77" s="145" t="s">
        <v>50</v>
      </c>
      <c r="E77" s="13">
        <f>I77</f>
        <v>2000</v>
      </c>
      <c r="F77" s="165">
        <v>0</v>
      </c>
      <c r="G77" s="46">
        <v>0</v>
      </c>
      <c r="H77" s="13">
        <v>0</v>
      </c>
      <c r="I77" s="13">
        <v>2000</v>
      </c>
      <c r="J77" s="205"/>
      <c r="K77" s="242"/>
      <c r="L77" s="220"/>
    </row>
    <row r="78" spans="1:16" s="3" customFormat="1" ht="12.75">
      <c r="A78" s="128"/>
      <c r="B78" s="120"/>
      <c r="C78" s="103">
        <v>32396</v>
      </c>
      <c r="D78" s="145" t="s">
        <v>67</v>
      </c>
      <c r="E78" s="13">
        <v>0</v>
      </c>
      <c r="F78" s="165">
        <v>0</v>
      </c>
      <c r="G78" s="46">
        <v>0</v>
      </c>
      <c r="H78" s="13">
        <v>0</v>
      </c>
      <c r="I78" s="13"/>
      <c r="J78" s="205">
        <v>0</v>
      </c>
      <c r="K78" s="242"/>
      <c r="L78" s="220"/>
      <c r="N78" s="89"/>
      <c r="O78" s="89"/>
      <c r="P78" s="89"/>
    </row>
    <row r="79" spans="1:12" s="89" customFormat="1" ht="13.5" thickBot="1">
      <c r="A79" s="130"/>
      <c r="B79" s="123"/>
      <c r="C79" s="138">
        <v>32399</v>
      </c>
      <c r="D79" s="153" t="s">
        <v>51</v>
      </c>
      <c r="E79" s="139">
        <f>I79</f>
        <v>9000</v>
      </c>
      <c r="F79" s="168"/>
      <c r="G79" s="46">
        <v>0</v>
      </c>
      <c r="H79" s="13">
        <v>0</v>
      </c>
      <c r="I79" s="139">
        <v>9000</v>
      </c>
      <c r="J79" s="212">
        <v>0</v>
      </c>
      <c r="K79" s="247"/>
      <c r="L79" s="226"/>
    </row>
    <row r="80" spans="1:12" s="137" customFormat="1" ht="25.5" customHeight="1" thickBot="1">
      <c r="A80" s="127"/>
      <c r="B80" s="122"/>
      <c r="C80" s="91">
        <v>324</v>
      </c>
      <c r="D80" s="154" t="s">
        <v>77</v>
      </c>
      <c r="E80" s="66">
        <f aca="true" t="shared" si="9" ref="E80:J80">SUM(E81:E82)</f>
        <v>34400</v>
      </c>
      <c r="F80" s="169">
        <f t="shared" si="9"/>
        <v>0</v>
      </c>
      <c r="G80" s="66">
        <f>SUM(G81:G82)</f>
        <v>4200</v>
      </c>
      <c r="H80" s="66">
        <f t="shared" si="9"/>
        <v>0</v>
      </c>
      <c r="I80" s="66">
        <f>SUM(I81:I82)</f>
        <v>17200</v>
      </c>
      <c r="J80" s="213">
        <f t="shared" si="9"/>
        <v>13000</v>
      </c>
      <c r="K80" s="248">
        <v>30200</v>
      </c>
      <c r="L80" s="227">
        <v>30200</v>
      </c>
    </row>
    <row r="81" spans="1:12" s="3" customFormat="1" ht="22.5">
      <c r="A81" s="128"/>
      <c r="B81" s="120"/>
      <c r="C81" s="113">
        <v>32411</v>
      </c>
      <c r="D81" s="144" t="s">
        <v>78</v>
      </c>
      <c r="E81" s="68">
        <f>I81+J81</f>
        <v>23000</v>
      </c>
      <c r="F81" s="170">
        <v>0</v>
      </c>
      <c r="G81" s="68">
        <v>0</v>
      </c>
      <c r="H81" s="68">
        <v>0</v>
      </c>
      <c r="I81" s="68">
        <v>10000</v>
      </c>
      <c r="J81" s="214">
        <v>13000</v>
      </c>
      <c r="K81" s="249"/>
      <c r="L81" s="228"/>
    </row>
    <row r="82" spans="1:14" s="3" customFormat="1" ht="13.5" thickBot="1">
      <c r="A82" s="128"/>
      <c r="B82" s="120"/>
      <c r="C82" s="114">
        <v>32412</v>
      </c>
      <c r="D82" s="151" t="s">
        <v>79</v>
      </c>
      <c r="E82" s="67">
        <f>G82+I82</f>
        <v>11400</v>
      </c>
      <c r="F82" s="171"/>
      <c r="G82" s="67">
        <v>4200</v>
      </c>
      <c r="H82" s="67"/>
      <c r="I82" s="67">
        <v>7200</v>
      </c>
      <c r="J82" s="215"/>
      <c r="K82" s="250"/>
      <c r="L82" s="229"/>
      <c r="N82" s="76"/>
    </row>
    <row r="83" spans="1:12" s="38" customFormat="1" ht="23.25" thickBot="1">
      <c r="A83" s="196"/>
      <c r="B83" s="122"/>
      <c r="C83" s="100">
        <v>329</v>
      </c>
      <c r="D83" s="141" t="s">
        <v>75</v>
      </c>
      <c r="E83" s="41">
        <f aca="true" t="shared" si="10" ref="E83:J83">SUM(E84:E87)</f>
        <v>32200</v>
      </c>
      <c r="F83" s="156">
        <f t="shared" si="10"/>
        <v>17200</v>
      </c>
      <c r="G83" s="41">
        <f t="shared" si="10"/>
        <v>0</v>
      </c>
      <c r="H83" s="41">
        <f t="shared" si="10"/>
        <v>0</v>
      </c>
      <c r="I83" s="41">
        <f t="shared" si="10"/>
        <v>15000</v>
      </c>
      <c r="J83" s="211">
        <f t="shared" si="10"/>
        <v>0</v>
      </c>
      <c r="K83" s="246">
        <f>E83</f>
        <v>32200</v>
      </c>
      <c r="L83" s="224">
        <f>E83</f>
        <v>32200</v>
      </c>
    </row>
    <row r="84" spans="1:12" s="3" customFormat="1" ht="22.5">
      <c r="A84" s="128"/>
      <c r="B84" s="120"/>
      <c r="C84" s="102">
        <v>32921</v>
      </c>
      <c r="D84" s="144" t="s">
        <v>53</v>
      </c>
      <c r="E84" s="46">
        <f>F84</f>
        <v>3700</v>
      </c>
      <c r="F84" s="159">
        <v>3700</v>
      </c>
      <c r="G84" s="46">
        <v>0</v>
      </c>
      <c r="H84" s="46">
        <v>0</v>
      </c>
      <c r="I84" s="46">
        <v>0</v>
      </c>
      <c r="J84" s="204"/>
      <c r="K84" s="241"/>
      <c r="L84" s="219"/>
    </row>
    <row r="85" spans="1:12" s="3" customFormat="1" ht="12.75">
      <c r="A85" s="128"/>
      <c r="B85" s="120"/>
      <c r="C85" s="103">
        <v>32931</v>
      </c>
      <c r="D85" s="145" t="s">
        <v>96</v>
      </c>
      <c r="E85" s="13">
        <f>I85</f>
        <v>15000</v>
      </c>
      <c r="F85" s="165">
        <v>0</v>
      </c>
      <c r="G85" s="13">
        <v>0</v>
      </c>
      <c r="H85" s="13">
        <v>0</v>
      </c>
      <c r="I85" s="13">
        <v>15000</v>
      </c>
      <c r="J85" s="205">
        <v>0</v>
      </c>
      <c r="K85" s="242"/>
      <c r="L85" s="220"/>
    </row>
    <row r="86" spans="1:12" s="3" customFormat="1" ht="12.75">
      <c r="A86" s="128"/>
      <c r="B86" s="120"/>
      <c r="C86" s="103">
        <v>32941</v>
      </c>
      <c r="D86" s="145" t="s">
        <v>54</v>
      </c>
      <c r="E86" s="13">
        <f>F86</f>
        <v>1500</v>
      </c>
      <c r="F86" s="165">
        <v>1500</v>
      </c>
      <c r="G86" s="13">
        <v>0</v>
      </c>
      <c r="H86" s="13">
        <v>0</v>
      </c>
      <c r="I86" s="13"/>
      <c r="J86" s="205">
        <v>0</v>
      </c>
      <c r="K86" s="242"/>
      <c r="L86" s="220"/>
    </row>
    <row r="87" spans="1:12" s="3" customFormat="1" ht="22.5">
      <c r="A87" s="128"/>
      <c r="B87" s="120"/>
      <c r="C87" s="103">
        <v>32955</v>
      </c>
      <c r="D87" s="145" t="s">
        <v>105</v>
      </c>
      <c r="E87" s="13">
        <f>F87</f>
        <v>12000</v>
      </c>
      <c r="F87" s="165">
        <v>12000</v>
      </c>
      <c r="G87" s="13">
        <v>0</v>
      </c>
      <c r="H87" s="13">
        <v>0</v>
      </c>
      <c r="I87" s="13"/>
      <c r="J87" s="205">
        <v>0</v>
      </c>
      <c r="K87" s="242"/>
      <c r="L87" s="220"/>
    </row>
    <row r="88" spans="1:12" s="189" customFormat="1" ht="12.75">
      <c r="A88" s="183">
        <v>34</v>
      </c>
      <c r="B88" s="184"/>
      <c r="C88" s="187"/>
      <c r="D88" s="188" t="s">
        <v>91</v>
      </c>
      <c r="E88" s="185">
        <f aca="true" t="shared" si="11" ref="E88:L89">E89</f>
        <v>6600</v>
      </c>
      <c r="F88" s="185">
        <f t="shared" si="11"/>
        <v>6600</v>
      </c>
      <c r="G88" s="185">
        <f t="shared" si="11"/>
        <v>0</v>
      </c>
      <c r="H88" s="185">
        <f t="shared" si="11"/>
        <v>0</v>
      </c>
      <c r="I88" s="185">
        <f t="shared" si="11"/>
        <v>0</v>
      </c>
      <c r="J88" s="216">
        <f t="shared" si="11"/>
        <v>0</v>
      </c>
      <c r="K88" s="251">
        <f t="shared" si="11"/>
        <v>6600</v>
      </c>
      <c r="L88" s="230">
        <f t="shared" si="11"/>
        <v>6600</v>
      </c>
    </row>
    <row r="89" spans="1:12" s="38" customFormat="1" ht="12.75">
      <c r="A89" s="127"/>
      <c r="B89" s="122"/>
      <c r="C89" s="115">
        <v>343</v>
      </c>
      <c r="D89" s="155" t="s">
        <v>76</v>
      </c>
      <c r="E89" s="40">
        <f aca="true" t="shared" si="12" ref="E89:J89">SUM(E90)</f>
        <v>6600</v>
      </c>
      <c r="F89" s="185">
        <f t="shared" si="11"/>
        <v>6600</v>
      </c>
      <c r="G89" s="40">
        <f t="shared" si="12"/>
        <v>0</v>
      </c>
      <c r="H89" s="40">
        <f t="shared" si="12"/>
        <v>0</v>
      </c>
      <c r="I89" s="40">
        <f t="shared" si="12"/>
        <v>0</v>
      </c>
      <c r="J89" s="217">
        <f t="shared" si="12"/>
        <v>0</v>
      </c>
      <c r="K89" s="252">
        <f>E89</f>
        <v>6600</v>
      </c>
      <c r="L89" s="231">
        <f>E89</f>
        <v>6600</v>
      </c>
    </row>
    <row r="90" spans="1:12" s="3" customFormat="1" ht="13.5" thickBot="1">
      <c r="A90" s="132"/>
      <c r="B90" s="133"/>
      <c r="C90" s="105">
        <v>34311</v>
      </c>
      <c r="D90" s="147" t="s">
        <v>55</v>
      </c>
      <c r="E90" s="24">
        <f>F90</f>
        <v>6600</v>
      </c>
      <c r="F90" s="166">
        <v>6600</v>
      </c>
      <c r="G90" s="24">
        <v>0</v>
      </c>
      <c r="H90" s="24">
        <v>0</v>
      </c>
      <c r="I90" s="24"/>
      <c r="J90" s="266">
        <v>0</v>
      </c>
      <c r="K90" s="243">
        <v>0</v>
      </c>
      <c r="L90" s="267">
        <v>0</v>
      </c>
    </row>
    <row r="91" spans="1:12" s="54" customFormat="1" ht="42" customHeight="1" thickBot="1">
      <c r="A91" s="271">
        <v>42</v>
      </c>
      <c r="B91" s="122"/>
      <c r="C91" s="272"/>
      <c r="D91" s="273" t="s">
        <v>97</v>
      </c>
      <c r="E91" s="274">
        <f aca="true" t="shared" si="13" ref="E91:G92">E92</f>
        <v>53500</v>
      </c>
      <c r="F91" s="274">
        <f t="shared" si="13"/>
        <v>0</v>
      </c>
      <c r="G91" s="274">
        <f t="shared" si="13"/>
        <v>0</v>
      </c>
      <c r="H91" s="274">
        <f aca="true" t="shared" si="14" ref="H91:L92">H92</f>
        <v>15000</v>
      </c>
      <c r="I91" s="274">
        <f t="shared" si="14"/>
        <v>38500</v>
      </c>
      <c r="J91" s="274">
        <f t="shared" si="14"/>
        <v>0</v>
      </c>
      <c r="K91" s="274">
        <f t="shared" si="14"/>
        <v>53500</v>
      </c>
      <c r="L91" s="274">
        <f t="shared" si="14"/>
        <v>53500</v>
      </c>
    </row>
    <row r="92" spans="1:12" s="54" customFormat="1" ht="21.75" customHeight="1">
      <c r="A92" s="275"/>
      <c r="B92" s="136"/>
      <c r="C92" s="276">
        <v>422</v>
      </c>
      <c r="D92" s="277" t="s">
        <v>98</v>
      </c>
      <c r="E92" s="278">
        <f t="shared" si="13"/>
        <v>53500</v>
      </c>
      <c r="F92" s="278">
        <f t="shared" si="13"/>
        <v>0</v>
      </c>
      <c r="G92" s="278">
        <f t="shared" si="13"/>
        <v>0</v>
      </c>
      <c r="H92" s="278">
        <f t="shared" si="14"/>
        <v>15000</v>
      </c>
      <c r="I92" s="278">
        <f t="shared" si="14"/>
        <v>38500</v>
      </c>
      <c r="J92" s="278">
        <f t="shared" si="14"/>
        <v>0</v>
      </c>
      <c r="K92" s="278">
        <f>E92</f>
        <v>53500</v>
      </c>
      <c r="L92" s="278">
        <f>E92</f>
        <v>53500</v>
      </c>
    </row>
    <row r="93" spans="1:12" s="54" customFormat="1" ht="21.75" customHeight="1" thickBot="1">
      <c r="A93" s="268"/>
      <c r="B93" s="119"/>
      <c r="C93" s="265">
        <v>42273</v>
      </c>
      <c r="D93" s="269" t="s">
        <v>99</v>
      </c>
      <c r="E93" s="195">
        <f>H93+I93</f>
        <v>53500</v>
      </c>
      <c r="F93" s="195"/>
      <c r="G93" s="195">
        <v>0</v>
      </c>
      <c r="H93" s="195">
        <v>15000</v>
      </c>
      <c r="I93" s="195">
        <v>38500</v>
      </c>
      <c r="J93" s="195"/>
      <c r="K93" s="270"/>
      <c r="L93" s="270"/>
    </row>
    <row r="94" spans="1:12" s="54" customFormat="1" ht="21.75" customHeight="1" thickBot="1">
      <c r="A94" s="282"/>
      <c r="B94" s="283"/>
      <c r="C94" s="285"/>
      <c r="D94" s="286"/>
      <c r="E94" s="284"/>
      <c r="F94" s="284"/>
      <c r="G94" s="284"/>
      <c r="H94" s="284"/>
      <c r="I94" s="284"/>
      <c r="J94" s="284"/>
      <c r="K94" s="61"/>
      <c r="L94" s="61"/>
    </row>
    <row r="95" spans="1:12" ht="33.75" customHeight="1" thickBot="1">
      <c r="A95" s="264"/>
      <c r="B95" s="506" t="s">
        <v>103</v>
      </c>
      <c r="C95" s="507"/>
      <c r="D95" s="507"/>
      <c r="E95" s="508"/>
      <c r="F95" s="287" t="s">
        <v>82</v>
      </c>
      <c r="G95" s="501" t="s">
        <v>102</v>
      </c>
      <c r="H95" s="502"/>
      <c r="I95" s="193" t="s">
        <v>83</v>
      </c>
      <c r="J95" s="192"/>
      <c r="K95" s="193"/>
      <c r="L95" s="192"/>
    </row>
    <row r="96" spans="1:57" s="18" customFormat="1" ht="36" customHeight="1">
      <c r="A96" s="304" t="s">
        <v>92</v>
      </c>
      <c r="B96" s="305" t="s">
        <v>86</v>
      </c>
      <c r="C96" s="306" t="s">
        <v>88</v>
      </c>
      <c r="D96" s="307" t="s">
        <v>1</v>
      </c>
      <c r="E96" s="308" t="s">
        <v>2</v>
      </c>
      <c r="F96" s="288" t="s">
        <v>3</v>
      </c>
      <c r="G96" s="289" t="s">
        <v>244</v>
      </c>
      <c r="H96" s="290" t="s">
        <v>56</v>
      </c>
      <c r="I96" s="291" t="s">
        <v>84</v>
      </c>
      <c r="J96" s="292" t="s">
        <v>85</v>
      </c>
      <c r="K96" s="291" t="s">
        <v>95</v>
      </c>
      <c r="L96" s="292" t="s">
        <v>101</v>
      </c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12" s="54" customFormat="1" ht="21.75" customHeight="1">
      <c r="A97" s="128">
        <v>3</v>
      </c>
      <c r="B97" s="120"/>
      <c r="C97" s="296"/>
      <c r="D97" s="297" t="s">
        <v>87</v>
      </c>
      <c r="E97" s="303">
        <f aca="true" t="shared" si="15" ref="E97:L98">E98</f>
        <v>39000</v>
      </c>
      <c r="F97" s="303">
        <f t="shared" si="15"/>
        <v>39000</v>
      </c>
      <c r="G97" s="303">
        <f t="shared" si="15"/>
        <v>0</v>
      </c>
      <c r="H97" s="303">
        <f t="shared" si="15"/>
        <v>0</v>
      </c>
      <c r="I97" s="303">
        <f t="shared" si="15"/>
        <v>0</v>
      </c>
      <c r="J97" s="303">
        <f t="shared" si="15"/>
        <v>0</v>
      </c>
      <c r="K97" s="298">
        <f t="shared" si="15"/>
        <v>39000</v>
      </c>
      <c r="L97" s="299">
        <f t="shared" si="15"/>
        <v>39000</v>
      </c>
    </row>
    <row r="98" spans="1:12" s="38" customFormat="1" ht="22.5">
      <c r="A98" s="300"/>
      <c r="B98" s="293">
        <v>329</v>
      </c>
      <c r="C98" s="294"/>
      <c r="D98" s="295" t="s">
        <v>75</v>
      </c>
      <c r="E98" s="278">
        <f t="shared" si="15"/>
        <v>39000</v>
      </c>
      <c r="F98" s="278">
        <f t="shared" si="15"/>
        <v>39000</v>
      </c>
      <c r="G98" s="278">
        <f t="shared" si="15"/>
        <v>0</v>
      </c>
      <c r="H98" s="278">
        <f t="shared" si="15"/>
        <v>0</v>
      </c>
      <c r="I98" s="278">
        <f t="shared" si="15"/>
        <v>0</v>
      </c>
      <c r="J98" s="278">
        <f t="shared" si="15"/>
        <v>0</v>
      </c>
      <c r="K98" s="278">
        <f>E98</f>
        <v>39000</v>
      </c>
      <c r="L98" s="278">
        <f>F98</f>
        <v>39000</v>
      </c>
    </row>
    <row r="99" spans="1:12" s="3" customFormat="1" ht="23.25" thickBot="1">
      <c r="A99" s="124"/>
      <c r="B99" s="119"/>
      <c r="C99" s="23">
        <v>32911</v>
      </c>
      <c r="D99" s="23" t="s">
        <v>52</v>
      </c>
      <c r="E99" s="49">
        <f>F99</f>
        <v>39000</v>
      </c>
      <c r="F99" s="49">
        <v>39000</v>
      </c>
      <c r="G99" s="49">
        <v>0</v>
      </c>
      <c r="H99" s="49">
        <v>0</v>
      </c>
      <c r="I99" s="49">
        <v>0</v>
      </c>
      <c r="J99" s="301">
        <v>0</v>
      </c>
      <c r="K99" s="49"/>
      <c r="L99" s="302"/>
    </row>
    <row r="100" spans="1:12" s="3" customFormat="1" ht="16.5" customHeight="1" thickBot="1">
      <c r="A100" s="197" t="s">
        <v>100</v>
      </c>
      <c r="B100" s="477" t="s">
        <v>107</v>
      </c>
      <c r="C100" s="478"/>
      <c r="D100" s="69" t="s">
        <v>93</v>
      </c>
      <c r="E100" s="70">
        <f aca="true" t="shared" si="16" ref="E100:L100">E7+E97</f>
        <v>3693030</v>
      </c>
      <c r="F100" s="70">
        <f t="shared" si="16"/>
        <v>2898030</v>
      </c>
      <c r="G100" s="70">
        <f t="shared" si="16"/>
        <v>100000</v>
      </c>
      <c r="H100" s="70">
        <f t="shared" si="16"/>
        <v>45000</v>
      </c>
      <c r="I100" s="70">
        <f t="shared" si="16"/>
        <v>620000</v>
      </c>
      <c r="J100" s="70">
        <f t="shared" si="16"/>
        <v>30000</v>
      </c>
      <c r="K100" s="70">
        <f t="shared" si="16"/>
        <v>3597450</v>
      </c>
      <c r="L100" s="70">
        <f t="shared" si="16"/>
        <v>3602450</v>
      </c>
    </row>
    <row r="101" spans="1:12" s="3" customFormat="1" ht="12.75">
      <c r="A101" s="310"/>
      <c r="B101" s="310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</row>
    <row r="102" spans="1:12" s="3" customFormat="1" ht="12.75">
      <c r="A102" s="282"/>
      <c r="B102" s="283"/>
      <c r="C102" s="311"/>
      <c r="D102" s="311"/>
      <c r="E102" s="27"/>
      <c r="F102" s="27"/>
      <c r="G102" s="27"/>
      <c r="H102" s="27"/>
      <c r="I102" s="27"/>
      <c r="J102" s="312"/>
      <c r="K102" s="27"/>
      <c r="L102" s="312"/>
    </row>
    <row r="103" spans="1:12" s="3" customFormat="1" ht="12.75">
      <c r="A103" s="282"/>
      <c r="B103" s="283"/>
      <c r="C103" s="311"/>
      <c r="D103" s="311"/>
      <c r="E103" s="27"/>
      <c r="F103" s="27"/>
      <c r="G103" s="27"/>
      <c r="H103" s="27"/>
      <c r="I103" s="27"/>
      <c r="J103" s="312"/>
      <c r="K103" s="27"/>
      <c r="L103" s="312"/>
    </row>
    <row r="104" spans="1:12" s="3" customFormat="1" ht="11.25" customHeight="1">
      <c r="A104" s="282"/>
      <c r="B104" s="283"/>
      <c r="C104" s="311"/>
      <c r="D104" s="311"/>
      <c r="E104" s="27"/>
      <c r="F104" s="27"/>
      <c r="G104" s="27"/>
      <c r="H104" s="27"/>
      <c r="I104" s="27"/>
      <c r="J104" s="312"/>
      <c r="K104" s="27"/>
      <c r="L104" s="312"/>
    </row>
    <row r="105" spans="1:12" s="3" customFormat="1" ht="0.75" customHeight="1">
      <c r="A105" s="282"/>
      <c r="B105" s="283"/>
      <c r="C105" s="311"/>
      <c r="D105" s="311"/>
      <c r="E105" s="27"/>
      <c r="F105" s="27"/>
      <c r="G105" s="27"/>
      <c r="H105" s="27"/>
      <c r="I105" s="27"/>
      <c r="J105" s="312"/>
      <c r="K105" s="27"/>
      <c r="L105" s="312"/>
    </row>
    <row r="106" spans="1:12" s="3" customFormat="1" ht="0.75" customHeight="1">
      <c r="A106" s="282"/>
      <c r="B106" s="283"/>
      <c r="C106" s="311"/>
      <c r="D106" s="311"/>
      <c r="E106" s="27"/>
      <c r="F106" s="27"/>
      <c r="G106" s="27"/>
      <c r="H106" s="27"/>
      <c r="I106" s="27"/>
      <c r="J106" s="312"/>
      <c r="K106" s="27"/>
      <c r="L106" s="312"/>
    </row>
    <row r="107" spans="1:12" s="3" customFormat="1" ht="0.75" customHeight="1">
      <c r="A107" s="282"/>
      <c r="B107" s="283"/>
      <c r="C107" s="311"/>
      <c r="D107" s="311"/>
      <c r="E107" s="27"/>
      <c r="F107" s="27"/>
      <c r="G107" s="27"/>
      <c r="H107" s="27"/>
      <c r="I107" s="27"/>
      <c r="J107" s="312"/>
      <c r="K107" s="27"/>
      <c r="L107" s="312"/>
    </row>
    <row r="108" spans="1:12" s="54" customFormat="1" ht="0.75" customHeight="1">
      <c r="A108" s="131"/>
      <c r="B108" s="62"/>
      <c r="C108" s="491"/>
      <c r="D108" s="491"/>
      <c r="E108" s="61"/>
      <c r="F108" s="61"/>
      <c r="G108" s="61"/>
      <c r="H108" s="61"/>
      <c r="I108" s="61"/>
      <c r="J108" s="61"/>
      <c r="K108" s="61"/>
      <c r="L108" s="61"/>
    </row>
    <row r="109" spans="1:12" s="54" customFormat="1" ht="0.75" customHeight="1">
      <c r="A109" s="131"/>
      <c r="B109" s="62"/>
      <c r="C109" s="309"/>
      <c r="D109" s="309"/>
      <c r="E109" s="61"/>
      <c r="F109" s="61"/>
      <c r="G109" s="61"/>
      <c r="H109" s="61"/>
      <c r="I109" s="61"/>
      <c r="J109" s="61" t="s">
        <v>108</v>
      </c>
      <c r="K109" s="61"/>
      <c r="L109" s="61"/>
    </row>
    <row r="110" spans="1:12" s="54" customFormat="1" ht="0.75" customHeight="1">
      <c r="A110" s="131"/>
      <c r="B110" s="62"/>
      <c r="C110" s="309"/>
      <c r="D110" s="309"/>
      <c r="E110" s="61"/>
      <c r="F110" s="61"/>
      <c r="G110" s="61"/>
      <c r="H110" s="61"/>
      <c r="I110" s="61"/>
      <c r="J110" s="61"/>
      <c r="K110" s="61"/>
      <c r="L110" s="61"/>
    </row>
    <row r="111" spans="3:57" ht="19.5" customHeight="1">
      <c r="C111" s="310"/>
      <c r="D111" s="310"/>
      <c r="K111" s="1" t="s">
        <v>109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</row>
    <row r="112" spans="1:11" s="3" customFormat="1" ht="13.5" hidden="1" thickBot="1">
      <c r="A112" s="131"/>
      <c r="B112" s="62"/>
      <c r="C112" s="55"/>
      <c r="D112" s="55"/>
      <c r="E112" s="56"/>
      <c r="F112" s="56"/>
      <c r="G112" s="56"/>
      <c r="H112" s="56"/>
      <c r="I112" s="56"/>
      <c r="K112" s="56"/>
    </row>
    <row r="113" spans="1:13" ht="26.25" customHeight="1">
      <c r="A113" s="94"/>
      <c r="B113" s="78"/>
      <c r="C113" s="60"/>
      <c r="D113" s="10"/>
      <c r="E113" s="9"/>
      <c r="F113" s="8"/>
      <c r="G113" s="8"/>
      <c r="H113" s="8"/>
      <c r="I113" s="8"/>
      <c r="J113" s="8"/>
      <c r="K113" s="8" t="s">
        <v>110</v>
      </c>
      <c r="L113" s="8"/>
      <c r="M113" s="98"/>
    </row>
    <row r="114" spans="1:57" s="18" customFormat="1" ht="36" customHeight="1">
      <c r="A114" s="94"/>
      <c r="B114" s="78"/>
      <c r="C114" s="60"/>
      <c r="D114" s="10"/>
      <c r="E114" s="9"/>
      <c r="F114" s="8"/>
      <c r="G114" s="8"/>
      <c r="H114" s="8"/>
      <c r="I114" s="8"/>
      <c r="J114" s="8"/>
      <c r="K114" s="8"/>
      <c r="L114" s="8"/>
      <c r="M114" s="98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13" s="76" customFormat="1" ht="17.25" customHeight="1">
      <c r="A115" s="94"/>
      <c r="B115" s="78"/>
      <c r="C115" s="60"/>
      <c r="D115" s="10"/>
      <c r="E115" s="9"/>
      <c r="F115" s="8"/>
      <c r="G115" s="8"/>
      <c r="H115" s="8"/>
      <c r="I115" s="8"/>
      <c r="J115" s="8"/>
      <c r="K115" s="8"/>
      <c r="L115" s="8"/>
      <c r="M115" s="98"/>
    </row>
    <row r="116" spans="1:13" s="3" customFormat="1" ht="12.75">
      <c r="A116" s="125"/>
      <c r="B116" s="82"/>
      <c r="C116" s="116"/>
      <c r="D116" s="77"/>
      <c r="E116" s="58"/>
      <c r="F116" s="64"/>
      <c r="G116" s="64"/>
      <c r="H116" s="64"/>
      <c r="I116" s="64"/>
      <c r="J116" s="64"/>
      <c r="K116" s="64"/>
      <c r="L116" s="64"/>
      <c r="M116"/>
    </row>
    <row r="117" spans="1:14" s="3" customFormat="1" ht="12.75">
      <c r="A117" s="125"/>
      <c r="B117" s="82"/>
      <c r="C117" s="479"/>
      <c r="D117" s="480"/>
      <c r="E117" s="480"/>
      <c r="F117" s="480"/>
      <c r="G117" s="480"/>
      <c r="H117" s="480"/>
      <c r="I117" s="64"/>
      <c r="J117" s="64"/>
      <c r="K117" s="64"/>
      <c r="L117" s="64"/>
      <c r="M117"/>
      <c r="N117" s="76"/>
    </row>
    <row r="118" spans="1:13" s="182" customFormat="1" ht="12.75">
      <c r="A118" s="125"/>
      <c r="B118" s="82"/>
      <c r="C118" s="79"/>
      <c r="D118" s="79"/>
      <c r="E118" s="58"/>
      <c r="F118" s="64"/>
      <c r="G118" s="64"/>
      <c r="H118" s="64"/>
      <c r="I118" s="64"/>
      <c r="J118" s="64"/>
      <c r="K118" s="64"/>
      <c r="L118" s="64"/>
      <c r="M118"/>
    </row>
    <row r="119" spans="1:13" s="3" customFormat="1" ht="12.75">
      <c r="A119" s="125"/>
      <c r="B119" s="82"/>
      <c r="C119" s="79"/>
      <c r="D119" s="79"/>
      <c r="E119" s="58"/>
      <c r="F119" s="64"/>
      <c r="G119" s="64"/>
      <c r="H119" s="64"/>
      <c r="I119" s="64"/>
      <c r="J119" s="64"/>
      <c r="K119" s="64"/>
      <c r="L119" s="64"/>
      <c r="M119"/>
    </row>
    <row r="120" spans="1:13" s="3" customFormat="1" ht="12.75">
      <c r="A120" s="125"/>
      <c r="B120" s="82"/>
      <c r="C120" s="79"/>
      <c r="D120" s="79"/>
      <c r="E120" s="58"/>
      <c r="F120" s="64"/>
      <c r="G120" s="64"/>
      <c r="H120" s="64"/>
      <c r="I120" s="64"/>
      <c r="J120" s="64"/>
      <c r="K120" s="64"/>
      <c r="L120" s="64"/>
      <c r="M120"/>
    </row>
    <row r="121" spans="3:12" ht="12.75">
      <c r="C121" s="79"/>
      <c r="D121" s="79"/>
      <c r="E121" s="58"/>
      <c r="F121" s="64"/>
      <c r="G121" s="64"/>
      <c r="H121" s="64"/>
      <c r="I121" s="64"/>
      <c r="J121" s="64"/>
      <c r="K121" s="64"/>
      <c r="L121" s="64"/>
    </row>
    <row r="122" spans="1:13" s="3" customFormat="1" ht="16.5" customHeight="1">
      <c r="A122" s="125"/>
      <c r="B122" s="82"/>
      <c r="C122" s="479"/>
      <c r="D122" s="480"/>
      <c r="E122" s="480"/>
      <c r="F122" s="480"/>
      <c r="G122" s="480"/>
      <c r="H122" s="480"/>
      <c r="I122" s="480"/>
      <c r="J122" s="64"/>
      <c r="L122" s="64"/>
      <c r="M122"/>
    </row>
    <row r="123" spans="1:13" s="3" customFormat="1" ht="16.5" customHeight="1">
      <c r="A123" s="125"/>
      <c r="B123" s="82"/>
      <c r="C123" s="481"/>
      <c r="D123" s="482"/>
      <c r="E123" s="482"/>
      <c r="F123" s="482"/>
      <c r="G123" s="482"/>
      <c r="H123" s="64"/>
      <c r="I123" s="509"/>
      <c r="J123" s="509"/>
      <c r="K123" s="509"/>
      <c r="L123" s="509"/>
      <c r="M123"/>
    </row>
    <row r="124" spans="1:13" s="3" customFormat="1" ht="16.5" customHeight="1">
      <c r="A124" s="125"/>
      <c r="B124" s="82"/>
      <c r="C124" s="479"/>
      <c r="D124" s="480"/>
      <c r="E124" s="480"/>
      <c r="F124" s="480"/>
      <c r="G124" s="480"/>
      <c r="H124" s="480"/>
      <c r="I124" s="80"/>
      <c r="J124" s="80"/>
      <c r="K124" s="80"/>
      <c r="L124" s="80"/>
      <c r="M124"/>
    </row>
    <row r="125" spans="1:13" s="3" customFormat="1" ht="16.5" customHeight="1">
      <c r="A125" s="125"/>
      <c r="B125" s="82"/>
      <c r="C125" s="479"/>
      <c r="D125" s="480"/>
      <c r="E125" s="480"/>
      <c r="F125" s="480"/>
      <c r="G125" s="480"/>
      <c r="H125" s="480"/>
      <c r="I125" s="480"/>
      <c r="J125" s="64"/>
      <c r="K125" s="76"/>
      <c r="L125" s="64"/>
      <c r="M125"/>
    </row>
    <row r="126" spans="1:13" s="3" customFormat="1" ht="12.75">
      <c r="A126" s="125"/>
      <c r="B126" s="82"/>
      <c r="C126" s="499"/>
      <c r="D126" s="499"/>
      <c r="E126" s="500"/>
      <c r="F126" s="500"/>
      <c r="G126" s="500"/>
      <c r="H126" s="500"/>
      <c r="I126" s="500"/>
      <c r="J126" s="500"/>
      <c r="L126"/>
      <c r="M126"/>
    </row>
    <row r="127" spans="1:13" s="3" customFormat="1" ht="12.75">
      <c r="A127" s="125"/>
      <c r="B127" s="82"/>
      <c r="C127" s="510"/>
      <c r="D127" s="511"/>
      <c r="E127" s="512"/>
      <c r="F127" s="513"/>
      <c r="G127" s="513"/>
      <c r="H127" s="513"/>
      <c r="I127" s="513"/>
      <c r="J127" s="64"/>
      <c r="L127" s="64"/>
      <c r="M127"/>
    </row>
    <row r="128" spans="3:12" ht="42.75" customHeight="1">
      <c r="C128" s="81"/>
      <c r="D128" s="81"/>
      <c r="E128" s="63"/>
      <c r="F128" s="83"/>
      <c r="G128" s="83"/>
      <c r="H128" s="83"/>
      <c r="I128" s="83"/>
      <c r="J128" s="64"/>
      <c r="K128" s="83"/>
      <c r="L128" s="64"/>
    </row>
    <row r="129" spans="1:57" s="18" customFormat="1" ht="37.5" customHeight="1">
      <c r="A129" s="125"/>
      <c r="B129" s="82"/>
      <c r="C129" s="71"/>
      <c r="D129" s="71"/>
      <c r="E129" s="72"/>
      <c r="F129" s="73"/>
      <c r="G129" s="73"/>
      <c r="H129" s="73"/>
      <c r="I129" s="73"/>
      <c r="J129" s="1"/>
      <c r="K129" s="73"/>
      <c r="L129" s="1"/>
      <c r="M129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13" s="76" customFormat="1" ht="15" customHeight="1">
      <c r="A130" s="125"/>
      <c r="B130" s="82"/>
      <c r="C130" s="476"/>
      <c r="D130" s="476"/>
      <c r="E130" s="72"/>
      <c r="F130" s="73"/>
      <c r="G130" s="73"/>
      <c r="H130" s="73"/>
      <c r="I130" s="73"/>
      <c r="J130" s="1"/>
      <c r="K130" s="73"/>
      <c r="L130" s="1"/>
      <c r="M130"/>
    </row>
    <row r="131" spans="1:13" s="137" customFormat="1" ht="25.5" customHeight="1">
      <c r="A131" s="125"/>
      <c r="B131" s="82"/>
      <c r="C131" s="71"/>
      <c r="D131" s="71"/>
      <c r="E131" s="72"/>
      <c r="F131" s="73"/>
      <c r="G131" s="73"/>
      <c r="H131" s="73"/>
      <c r="I131" s="73"/>
      <c r="J131" s="1"/>
      <c r="K131" s="73"/>
      <c r="L131" s="1"/>
      <c r="M131"/>
    </row>
    <row r="132" spans="1:13" s="3" customFormat="1" ht="12.75">
      <c r="A132" s="125"/>
      <c r="B132" s="82"/>
      <c r="C132" s="483"/>
      <c r="D132" s="483"/>
      <c r="E132" s="72"/>
      <c r="F132" s="73"/>
      <c r="G132" s="73"/>
      <c r="H132" s="73"/>
      <c r="I132" s="73"/>
      <c r="J132" s="1"/>
      <c r="K132" s="73"/>
      <c r="L132" s="1"/>
      <c r="M132"/>
    </row>
    <row r="133" spans="1:14" s="3" customFormat="1" ht="12.75">
      <c r="A133" s="125"/>
      <c r="B133" s="82"/>
      <c r="C133" s="117"/>
      <c r="D133" s="74"/>
      <c r="E133" s="72"/>
      <c r="F133" s="73"/>
      <c r="G133" s="73"/>
      <c r="H133" s="73"/>
      <c r="I133" s="73"/>
      <c r="J133" s="1"/>
      <c r="K133" s="73"/>
      <c r="L133" s="1"/>
      <c r="M133"/>
      <c r="N133" s="76"/>
    </row>
    <row r="134" spans="1:13" s="38" customFormat="1" ht="12.75">
      <c r="A134" s="125"/>
      <c r="B134" s="82"/>
      <c r="C134" s="75"/>
      <c r="D134" s="84"/>
      <c r="E134" s="85"/>
      <c r="F134" s="73"/>
      <c r="G134" s="73"/>
      <c r="H134" s="73"/>
      <c r="I134" s="73"/>
      <c r="J134" s="1"/>
      <c r="K134" s="73"/>
      <c r="L134" s="1"/>
      <c r="M134"/>
    </row>
    <row r="135" spans="1:13" s="3" customFormat="1" ht="12.75">
      <c r="A135" s="125"/>
      <c r="B135" s="82"/>
      <c r="C135" s="75"/>
      <c r="D135" s="84"/>
      <c r="E135" s="85"/>
      <c r="F135" s="73"/>
      <c r="G135" s="73"/>
      <c r="H135" s="73"/>
      <c r="I135" s="73"/>
      <c r="J135" s="1"/>
      <c r="K135" s="73"/>
      <c r="L135" s="1"/>
      <c r="M135"/>
    </row>
    <row r="136" spans="1:13" s="3" customFormat="1" ht="12.75">
      <c r="A136" s="125"/>
      <c r="B136" s="82"/>
      <c r="C136" s="75"/>
      <c r="D136" s="84"/>
      <c r="E136" s="85"/>
      <c r="F136" s="73"/>
      <c r="G136" s="73"/>
      <c r="H136" s="73"/>
      <c r="I136" s="73"/>
      <c r="J136" s="1"/>
      <c r="K136" s="73"/>
      <c r="L136" s="1"/>
      <c r="M136"/>
    </row>
    <row r="137" spans="1:13" s="98" customFormat="1" ht="14.25" customHeight="1">
      <c r="A137" s="125"/>
      <c r="B137" s="82"/>
      <c r="C137" s="75"/>
      <c r="D137" s="57"/>
      <c r="E137" s="56"/>
      <c r="F137" s="73"/>
      <c r="G137" s="73"/>
      <c r="H137" s="73"/>
      <c r="I137" s="73"/>
      <c r="J137" s="1"/>
      <c r="K137" s="73"/>
      <c r="L137" s="1"/>
      <c r="M137"/>
    </row>
    <row r="138" spans="1:13" s="98" customFormat="1" ht="14.25" customHeight="1">
      <c r="A138" s="125"/>
      <c r="B138" s="82"/>
      <c r="C138" s="498"/>
      <c r="D138" s="498"/>
      <c r="E138" s="72"/>
      <c r="F138" s="73"/>
      <c r="G138" s="73"/>
      <c r="H138" s="73"/>
      <c r="I138" s="73"/>
      <c r="J138" s="1"/>
      <c r="K138" s="73"/>
      <c r="L138" s="1"/>
      <c r="M138"/>
    </row>
    <row r="139" spans="3:11" ht="34.5" customHeight="1">
      <c r="C139" s="75"/>
      <c r="D139" s="75"/>
      <c r="E139" s="72"/>
      <c r="F139" s="73"/>
      <c r="G139" s="73"/>
      <c r="H139" s="73"/>
      <c r="I139" s="73"/>
      <c r="K139" s="73"/>
    </row>
    <row r="140" spans="1:57" s="18" customFormat="1" ht="37.5" customHeight="1">
      <c r="A140" s="125"/>
      <c r="B140" s="82"/>
      <c r="C140" s="495"/>
      <c r="D140" s="495"/>
      <c r="E140" s="72"/>
      <c r="F140" s="73"/>
      <c r="G140" s="73"/>
      <c r="H140" s="73"/>
      <c r="I140" s="73"/>
      <c r="J140" s="1"/>
      <c r="K140" s="73"/>
      <c r="L140" s="1"/>
      <c r="M140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13" s="76" customFormat="1" ht="15" customHeight="1">
      <c r="A141" s="125"/>
      <c r="B141" s="82"/>
      <c r="C141" s="71"/>
      <c r="D141" s="71"/>
      <c r="E141" s="72"/>
      <c r="F141" s="73"/>
      <c r="G141" s="73"/>
      <c r="H141" s="73"/>
      <c r="I141" s="73"/>
      <c r="J141" s="1"/>
      <c r="K141" s="73"/>
      <c r="L141" s="1"/>
      <c r="M141"/>
    </row>
    <row r="142" spans="1:13" s="137" customFormat="1" ht="25.5" customHeight="1">
      <c r="A142" s="125"/>
      <c r="B142" s="82"/>
      <c r="C142" s="476"/>
      <c r="D142" s="476"/>
      <c r="E142" s="72"/>
      <c r="F142" s="73"/>
      <c r="G142" s="73"/>
      <c r="H142" s="73"/>
      <c r="I142" s="73"/>
      <c r="J142" s="1"/>
      <c r="K142" s="73"/>
      <c r="L142" s="1"/>
      <c r="M142"/>
    </row>
    <row r="143" spans="1:13" s="3" customFormat="1" ht="12.75">
      <c r="A143" s="125"/>
      <c r="B143" s="82"/>
      <c r="C143" s="71"/>
      <c r="D143" s="71"/>
      <c r="E143" s="72"/>
      <c r="F143" s="73"/>
      <c r="G143" s="73"/>
      <c r="H143" s="73"/>
      <c r="I143" s="73"/>
      <c r="J143" s="1"/>
      <c r="K143" s="73"/>
      <c r="L143" s="1"/>
      <c r="M143"/>
    </row>
    <row r="144" spans="1:14" s="3" customFormat="1" ht="12.75">
      <c r="A144" s="125"/>
      <c r="B144" s="82"/>
      <c r="C144" s="483"/>
      <c r="D144" s="483"/>
      <c r="E144" s="72"/>
      <c r="F144" s="73"/>
      <c r="G144" s="73"/>
      <c r="H144" s="73"/>
      <c r="I144" s="73"/>
      <c r="J144" s="1"/>
      <c r="K144" s="73"/>
      <c r="L144" s="1"/>
      <c r="M144"/>
      <c r="N144" s="76"/>
    </row>
    <row r="145" spans="1:13" s="38" customFormat="1" ht="12.75">
      <c r="A145" s="125"/>
      <c r="B145" s="82"/>
      <c r="C145" s="71"/>
      <c r="D145" s="71"/>
      <c r="E145" s="72"/>
      <c r="F145" s="73"/>
      <c r="G145" s="73"/>
      <c r="H145" s="73"/>
      <c r="I145" s="73"/>
      <c r="J145" s="1"/>
      <c r="K145" s="73"/>
      <c r="L145" s="1"/>
      <c r="M145"/>
    </row>
    <row r="146" spans="1:13" s="3" customFormat="1" ht="12.75">
      <c r="A146" s="125"/>
      <c r="B146" s="82"/>
      <c r="C146" s="75"/>
      <c r="D146" s="75"/>
      <c r="E146" s="72"/>
      <c r="F146" s="73"/>
      <c r="G146" s="73"/>
      <c r="H146" s="73"/>
      <c r="I146" s="73"/>
      <c r="J146" s="1"/>
      <c r="K146" s="73"/>
      <c r="L146" s="1"/>
      <c r="M146"/>
    </row>
    <row r="147" spans="1:13" s="3" customFormat="1" ht="12.75">
      <c r="A147" s="125"/>
      <c r="B147" s="82"/>
      <c r="C147" s="75"/>
      <c r="D147" s="75"/>
      <c r="E147" s="72"/>
      <c r="F147" s="73"/>
      <c r="G147" s="73"/>
      <c r="H147" s="73"/>
      <c r="I147" s="73"/>
      <c r="J147" s="1"/>
      <c r="K147" s="73"/>
      <c r="L147" s="1"/>
      <c r="M147"/>
    </row>
    <row r="148" spans="1:13" s="98" customFormat="1" ht="14.25" customHeight="1">
      <c r="A148" s="125"/>
      <c r="B148" s="82"/>
      <c r="C148" s="11"/>
      <c r="D148" s="11"/>
      <c r="E148" s="6"/>
      <c r="F148" s="1"/>
      <c r="G148" s="1"/>
      <c r="H148" s="1"/>
      <c r="I148" s="1"/>
      <c r="J148" s="1"/>
      <c r="K148" s="1"/>
      <c r="L148" s="1"/>
      <c r="M148"/>
    </row>
    <row r="149" spans="3:4" ht="12.75">
      <c r="C149" s="11"/>
      <c r="D149" s="11"/>
    </row>
    <row r="150" spans="3:4" ht="12.75">
      <c r="C150" s="485"/>
      <c r="D150" s="485"/>
    </row>
    <row r="151" spans="3:4" ht="12.75">
      <c r="C151" s="485"/>
      <c r="D151" s="485"/>
    </row>
    <row r="154" spans="3:4" ht="12.75">
      <c r="C154" s="474"/>
      <c r="D154" s="474"/>
    </row>
    <row r="156" spans="3:4" ht="12.75">
      <c r="C156" s="473"/>
      <c r="D156" s="473"/>
    </row>
    <row r="158" spans="3:4" ht="10.5" customHeight="1">
      <c r="C158" s="11"/>
      <c r="D158" s="11"/>
    </row>
    <row r="159" spans="3:4" ht="11.25" customHeight="1">
      <c r="C159" s="11"/>
      <c r="D159" s="11"/>
    </row>
    <row r="160" spans="3:4" ht="12.75">
      <c r="C160" s="11"/>
      <c r="D160" s="11"/>
    </row>
    <row r="161" spans="3:4" ht="12.75">
      <c r="C161" s="11"/>
      <c r="D161" s="11"/>
    </row>
    <row r="162" spans="3:4" ht="12.75">
      <c r="C162" s="11"/>
      <c r="D162" s="11"/>
    </row>
    <row r="163" spans="3:4" ht="12.75">
      <c r="C163" s="11"/>
      <c r="D163" s="11"/>
    </row>
    <row r="164" spans="3:4" ht="12.75">
      <c r="C164" s="475"/>
      <c r="D164" s="475"/>
    </row>
    <row r="190" spans="3:4" ht="12.75">
      <c r="C190" s="474"/>
      <c r="D190" s="474"/>
    </row>
    <row r="192" spans="3:4" ht="12.75">
      <c r="C192" s="473"/>
      <c r="D192" s="473"/>
    </row>
    <row r="194" spans="3:4" ht="12.75">
      <c r="C194" s="11"/>
      <c r="D194" s="11"/>
    </row>
    <row r="195" spans="3:4" ht="12.75">
      <c r="C195" s="11"/>
      <c r="D195" s="11"/>
    </row>
    <row r="196" spans="3:4" ht="12.75">
      <c r="C196" s="11"/>
      <c r="D196" s="11"/>
    </row>
    <row r="197" spans="3:4" ht="12.75">
      <c r="C197" s="11"/>
      <c r="D197" s="11"/>
    </row>
    <row r="198" spans="3:4" ht="12.75">
      <c r="C198" s="11"/>
      <c r="D198" s="11"/>
    </row>
    <row r="199" spans="3:4" ht="12.75">
      <c r="C199" s="12"/>
      <c r="D199" s="12"/>
    </row>
    <row r="200" spans="3:4" ht="12.75">
      <c r="C200" s="484"/>
      <c r="D200" s="484"/>
    </row>
  </sheetData>
  <sheetProtection/>
  <mergeCells count="34">
    <mergeCell ref="L5:L6"/>
    <mergeCell ref="G95:H95"/>
    <mergeCell ref="J5:J6"/>
    <mergeCell ref="B95:E95"/>
    <mergeCell ref="C122:I122"/>
    <mergeCell ref="C130:D130"/>
    <mergeCell ref="I123:J123"/>
    <mergeCell ref="C124:H124"/>
    <mergeCell ref="K123:L123"/>
    <mergeCell ref="C127:I127"/>
    <mergeCell ref="K5:K6"/>
    <mergeCell ref="C156:D156"/>
    <mergeCell ref="C138:D138"/>
    <mergeCell ref="C125:I125"/>
    <mergeCell ref="C126:J126"/>
    <mergeCell ref="G5:H5"/>
    <mergeCell ref="C200:D200"/>
    <mergeCell ref="C144:D144"/>
    <mergeCell ref="C150:D150"/>
    <mergeCell ref="C151:D151"/>
    <mergeCell ref="C154:D154"/>
    <mergeCell ref="A1:E1"/>
    <mergeCell ref="A5:E5"/>
    <mergeCell ref="C108:D108"/>
    <mergeCell ref="C4:J4"/>
    <mergeCell ref="C140:D140"/>
    <mergeCell ref="C192:D192"/>
    <mergeCell ref="C190:D190"/>
    <mergeCell ref="C164:D164"/>
    <mergeCell ref="C142:D142"/>
    <mergeCell ref="B100:C100"/>
    <mergeCell ref="C117:H117"/>
    <mergeCell ref="C123:G123"/>
    <mergeCell ref="C132:D13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3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5.8515625" style="14" customWidth="1"/>
    <col min="2" max="2" width="30.421875" style="14" customWidth="1"/>
    <col min="3" max="3" width="9.00390625" style="14" customWidth="1"/>
    <col min="4" max="4" width="11.57421875" style="14" customWidth="1"/>
    <col min="5" max="5" width="8.28125" style="14" customWidth="1"/>
    <col min="6" max="6" width="9.140625" style="14" customWidth="1"/>
    <col min="7" max="7" width="7.57421875" style="14" customWidth="1"/>
    <col min="8" max="8" width="10.00390625" style="21" customWidth="1"/>
    <col min="9" max="9" width="8.8515625" style="4" customWidth="1"/>
    <col min="10" max="10" width="8.28125" style="4" customWidth="1"/>
    <col min="11" max="11" width="8.28125" style="22" customWidth="1"/>
    <col min="12" max="12" width="10.140625" style="92" customWidth="1"/>
    <col min="13" max="13" width="9.28125" style="14" bestFit="1" customWidth="1"/>
    <col min="14" max="14" width="11.421875" style="19" bestFit="1" customWidth="1"/>
    <col min="15" max="15" width="9.140625" style="14" customWidth="1"/>
    <col min="16" max="16" width="9.28125" style="19" bestFit="1" customWidth="1"/>
    <col min="17" max="17" width="9.140625" style="20" customWidth="1"/>
    <col min="18" max="16384" width="9.140625" style="14" customWidth="1"/>
  </cols>
  <sheetData>
    <row r="1" spans="1:17" ht="15" customHeight="1">
      <c r="A1" s="521" t="s">
        <v>111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19"/>
      <c r="N1" s="14"/>
      <c r="O1" s="19"/>
      <c r="P1" s="20"/>
      <c r="Q1" s="14"/>
    </row>
    <row r="2" spans="1:17" ht="15" customHeight="1">
      <c r="A2" s="522" t="s">
        <v>112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19"/>
      <c r="N2" s="14"/>
      <c r="O2" s="19"/>
      <c r="P2" s="20"/>
      <c r="Q2" s="14"/>
    </row>
    <row r="3" spans="1:17" ht="15" customHeight="1" thickBot="1">
      <c r="A3" s="359" t="s">
        <v>113</v>
      </c>
      <c r="B3" s="527"/>
      <c r="C3" s="528"/>
      <c r="D3" s="359"/>
      <c r="E3" s="359"/>
      <c r="F3" s="359"/>
      <c r="G3" s="359"/>
      <c r="H3" s="359"/>
      <c r="I3" s="360"/>
      <c r="J3" s="360"/>
      <c r="K3" s="361"/>
      <c r="L3" s="360"/>
      <c r="M3" s="19"/>
      <c r="N3" s="14"/>
      <c r="O3" s="19"/>
      <c r="P3" s="20"/>
      <c r="Q3" s="14"/>
    </row>
    <row r="4" spans="1:17" ht="15" customHeight="1">
      <c r="A4" s="359"/>
      <c r="B4" s="359"/>
      <c r="C4" s="359"/>
      <c r="D4" s="359"/>
      <c r="E4" s="359"/>
      <c r="F4" s="359"/>
      <c r="G4" s="359"/>
      <c r="H4" s="359"/>
      <c r="I4" s="360"/>
      <c r="J4" s="360"/>
      <c r="K4" s="361"/>
      <c r="L4" s="360"/>
      <c r="M4" s="19"/>
      <c r="N4" s="14"/>
      <c r="O4" s="19"/>
      <c r="P4" s="20"/>
      <c r="Q4" s="14"/>
    </row>
    <row r="5" spans="1:17" ht="15" customHeight="1">
      <c r="A5" s="359" t="s">
        <v>114</v>
      </c>
      <c r="B5" s="359"/>
      <c r="C5" s="359"/>
      <c r="D5" s="359"/>
      <c r="E5" s="359"/>
      <c r="F5" s="359"/>
      <c r="G5" s="359"/>
      <c r="H5" s="359"/>
      <c r="I5" s="360"/>
      <c r="J5" s="360"/>
      <c r="K5" s="361"/>
      <c r="L5" s="360"/>
      <c r="M5" s="19"/>
      <c r="N5" s="14"/>
      <c r="O5" s="19"/>
      <c r="P5" s="20"/>
      <c r="Q5" s="14"/>
    </row>
    <row r="6" spans="1:17" ht="15" customHeight="1" thickBot="1">
      <c r="A6" s="362" t="s">
        <v>115</v>
      </c>
      <c r="B6" s="529" t="s">
        <v>116</v>
      </c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19"/>
      <c r="N6" s="14"/>
      <c r="O6" s="19"/>
      <c r="P6" s="20"/>
      <c r="Q6" s="14"/>
    </row>
    <row r="7" spans="1:17" ht="15" customHeight="1" thickBot="1">
      <c r="A7" s="359" t="s">
        <v>117</v>
      </c>
      <c r="B7" s="530" t="s">
        <v>118</v>
      </c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19"/>
      <c r="N7" s="14"/>
      <c r="O7" s="19"/>
      <c r="P7" s="20"/>
      <c r="Q7" s="14"/>
    </row>
    <row r="8" spans="1:17" ht="15" customHeight="1" thickBot="1">
      <c r="A8" s="359" t="s">
        <v>119</v>
      </c>
      <c r="B8" s="530" t="s">
        <v>219</v>
      </c>
      <c r="C8" s="531"/>
      <c r="D8" s="359"/>
      <c r="E8" s="359"/>
      <c r="F8" s="359"/>
      <c r="G8" s="359"/>
      <c r="H8" s="359"/>
      <c r="I8" s="360"/>
      <c r="J8" s="360"/>
      <c r="K8" s="361"/>
      <c r="L8" s="360"/>
      <c r="M8" s="19"/>
      <c r="N8" s="14"/>
      <c r="O8" s="19"/>
      <c r="P8" s="20"/>
      <c r="Q8" s="14"/>
    </row>
    <row r="9" spans="1:17" ht="15" customHeight="1">
      <c r="A9" s="363" t="s">
        <v>120</v>
      </c>
      <c r="B9" s="363"/>
      <c r="C9" s="363"/>
      <c r="D9" s="363"/>
      <c r="E9" s="363"/>
      <c r="F9" s="364"/>
      <c r="G9" s="364"/>
      <c r="H9" s="365"/>
      <c r="I9" s="366"/>
      <c r="J9" s="366"/>
      <c r="K9" s="367"/>
      <c r="L9" s="366"/>
      <c r="M9" s="19"/>
      <c r="N9" s="14"/>
      <c r="O9" s="19"/>
      <c r="P9" s="20"/>
      <c r="Q9" s="14"/>
    </row>
    <row r="10" spans="1:17" ht="15" customHeight="1">
      <c r="A10" s="532" t="s">
        <v>220</v>
      </c>
      <c r="B10" s="532"/>
      <c r="C10" s="532"/>
      <c r="D10" s="532"/>
      <c r="E10" s="362"/>
      <c r="F10" s="365"/>
      <c r="G10" s="365"/>
      <c r="H10" s="365"/>
      <c r="I10" s="366"/>
      <c r="J10" s="366"/>
      <c r="K10" s="367"/>
      <c r="L10" s="366"/>
      <c r="M10" s="19"/>
      <c r="N10" s="14"/>
      <c r="O10" s="19"/>
      <c r="P10" s="20"/>
      <c r="Q10" s="14"/>
    </row>
    <row r="11" spans="7:17" ht="12" thickBot="1">
      <c r="G11" s="21"/>
      <c r="L11" s="4"/>
      <c r="M11" s="19"/>
      <c r="N11" s="14"/>
      <c r="O11" s="19"/>
      <c r="P11" s="20"/>
      <c r="Q11" s="14"/>
    </row>
    <row r="12" spans="1:17" ht="11.25">
      <c r="A12" s="514" t="s">
        <v>121</v>
      </c>
      <c r="B12" s="516" t="s">
        <v>122</v>
      </c>
      <c r="C12" s="368" t="s">
        <v>123</v>
      </c>
      <c r="D12" s="368" t="s">
        <v>123</v>
      </c>
      <c r="E12" s="516" t="s">
        <v>124</v>
      </c>
      <c r="F12" s="516"/>
      <c r="G12" s="516"/>
      <c r="H12" s="368" t="s">
        <v>123</v>
      </c>
      <c r="I12" s="518" t="s">
        <v>230</v>
      </c>
      <c r="J12" s="519"/>
      <c r="K12" s="519"/>
      <c r="L12" s="369"/>
      <c r="M12" s="19"/>
      <c r="N12" s="14"/>
      <c r="O12" s="19"/>
      <c r="P12" s="20"/>
      <c r="Q12" s="14"/>
    </row>
    <row r="13" spans="1:17" ht="22.5">
      <c r="A13" s="515"/>
      <c r="B13" s="517"/>
      <c r="C13" s="372" t="s">
        <v>125</v>
      </c>
      <c r="D13" s="371" t="s">
        <v>126</v>
      </c>
      <c r="E13" s="517" t="s">
        <v>228</v>
      </c>
      <c r="F13" s="520"/>
      <c r="G13" s="520"/>
      <c r="H13" s="372" t="s">
        <v>127</v>
      </c>
      <c r="I13" s="373" t="s">
        <v>128</v>
      </c>
      <c r="J13" s="373" t="s">
        <v>129</v>
      </c>
      <c r="K13" s="374" t="s">
        <v>129</v>
      </c>
      <c r="L13" s="375" t="s">
        <v>130</v>
      </c>
      <c r="M13" s="19"/>
      <c r="N13" s="14"/>
      <c r="O13" s="19"/>
      <c r="P13" s="20"/>
      <c r="Q13" s="14"/>
    </row>
    <row r="14" spans="1:17" ht="11.25">
      <c r="A14" s="515"/>
      <c r="B14" s="517"/>
      <c r="C14" s="372" t="s">
        <v>131</v>
      </c>
      <c r="D14" s="371" t="s">
        <v>132</v>
      </c>
      <c r="E14" s="371"/>
      <c r="F14" s="371"/>
      <c r="G14" s="371"/>
      <c r="H14" s="372" t="s">
        <v>133</v>
      </c>
      <c r="I14" s="376" t="s">
        <v>134</v>
      </c>
      <c r="J14" s="376" t="s">
        <v>135</v>
      </c>
      <c r="K14" s="377" t="s">
        <v>135</v>
      </c>
      <c r="L14" s="378" t="s">
        <v>134</v>
      </c>
      <c r="M14" s="19"/>
      <c r="N14" s="14"/>
      <c r="O14" s="19"/>
      <c r="P14" s="20"/>
      <c r="Q14" s="14"/>
    </row>
    <row r="15" spans="1:17" ht="13.5" customHeight="1">
      <c r="A15" s="515"/>
      <c r="B15" s="517"/>
      <c r="C15" s="372" t="s">
        <v>136</v>
      </c>
      <c r="D15" s="371" t="s">
        <v>137</v>
      </c>
      <c r="E15" s="371" t="s">
        <v>138</v>
      </c>
      <c r="F15" s="371" t="s">
        <v>222</v>
      </c>
      <c r="G15" s="371" t="s">
        <v>227</v>
      </c>
      <c r="H15" s="372" t="s">
        <v>229</v>
      </c>
      <c r="I15" s="379"/>
      <c r="J15" s="373" t="s">
        <v>139</v>
      </c>
      <c r="K15" s="374" t="s">
        <v>140</v>
      </c>
      <c r="L15" s="378" t="s">
        <v>141</v>
      </c>
      <c r="M15" s="19"/>
      <c r="N15" s="14"/>
      <c r="O15" s="19"/>
      <c r="P15" s="20"/>
      <c r="Q15" s="14"/>
    </row>
    <row r="16" spans="1:17" ht="11.25">
      <c r="A16" s="370"/>
      <c r="B16" s="371"/>
      <c r="C16" s="372" t="s">
        <v>142</v>
      </c>
      <c r="D16" s="371" t="s">
        <v>221</v>
      </c>
      <c r="E16" s="371"/>
      <c r="F16" s="371"/>
      <c r="G16" s="371"/>
      <c r="H16" s="372"/>
      <c r="I16" s="379"/>
      <c r="J16" s="373" t="s">
        <v>143</v>
      </c>
      <c r="K16" s="374" t="s">
        <v>144</v>
      </c>
      <c r="L16" s="378" t="s">
        <v>145</v>
      </c>
      <c r="M16" s="19"/>
      <c r="N16" s="14"/>
      <c r="O16" s="19"/>
      <c r="P16" s="20"/>
      <c r="Q16" s="14"/>
    </row>
    <row r="17" spans="1:17" ht="16.5" customHeight="1" thickBot="1">
      <c r="A17" s="380" t="s">
        <v>146</v>
      </c>
      <c r="B17" s="381" t="s">
        <v>147</v>
      </c>
      <c r="C17" s="381" t="s">
        <v>148</v>
      </c>
      <c r="D17" s="381" t="s">
        <v>149</v>
      </c>
      <c r="E17" s="381" t="s">
        <v>150</v>
      </c>
      <c r="F17" s="381" t="s">
        <v>151</v>
      </c>
      <c r="G17" s="381" t="s">
        <v>152</v>
      </c>
      <c r="H17" s="381" t="s">
        <v>153</v>
      </c>
      <c r="I17" s="382" t="s">
        <v>154</v>
      </c>
      <c r="J17" s="382" t="s">
        <v>155</v>
      </c>
      <c r="K17" s="383" t="s">
        <v>156</v>
      </c>
      <c r="L17" s="384" t="s">
        <v>157</v>
      </c>
      <c r="M17" s="19"/>
      <c r="N17" s="14"/>
      <c r="O17" s="19"/>
      <c r="P17" s="20"/>
      <c r="Q17" s="14"/>
    </row>
    <row r="18" spans="1:17" ht="4.5" customHeight="1">
      <c r="A18" s="385"/>
      <c r="B18" s="386" t="s">
        <v>158</v>
      </c>
      <c r="C18" s="386"/>
      <c r="D18" s="386"/>
      <c r="E18" s="386"/>
      <c r="F18" s="386"/>
      <c r="G18" s="387"/>
      <c r="H18" s="386"/>
      <c r="I18" s="388"/>
      <c r="J18" s="388"/>
      <c r="K18" s="389"/>
      <c r="L18" s="390"/>
      <c r="M18" s="19"/>
      <c r="N18" s="14"/>
      <c r="O18" s="19"/>
      <c r="P18" s="20"/>
      <c r="Q18" s="14"/>
    </row>
    <row r="19" spans="1:20" ht="14.25" customHeight="1">
      <c r="A19" s="391"/>
      <c r="B19" s="392" t="s">
        <v>158</v>
      </c>
      <c r="C19" s="392"/>
      <c r="D19" s="392"/>
      <c r="E19" s="392"/>
      <c r="F19" s="392"/>
      <c r="G19" s="393"/>
      <c r="H19" s="392"/>
      <c r="I19" s="394"/>
      <c r="J19" s="394"/>
      <c r="K19" s="395"/>
      <c r="L19" s="396"/>
      <c r="M19" s="397"/>
      <c r="N19" s="14"/>
      <c r="O19" s="19">
        <v>20.18</v>
      </c>
      <c r="P19" s="14" t="s">
        <v>159</v>
      </c>
      <c r="Q19" s="19">
        <v>20.19</v>
      </c>
      <c r="R19" s="14" t="s">
        <v>160</v>
      </c>
      <c r="S19" s="19">
        <v>20.2</v>
      </c>
      <c r="T19" s="14" t="s">
        <v>160</v>
      </c>
    </row>
    <row r="20" spans="1:17" ht="11.25">
      <c r="A20" s="398"/>
      <c r="B20" s="392"/>
      <c r="C20" s="399"/>
      <c r="D20" s="399"/>
      <c r="E20" s="399"/>
      <c r="F20" s="399"/>
      <c r="G20" s="399"/>
      <c r="H20" s="399"/>
      <c r="I20" s="13"/>
      <c r="J20" s="13"/>
      <c r="K20" s="400"/>
      <c r="L20" s="396"/>
      <c r="M20" s="19"/>
      <c r="N20" s="14"/>
      <c r="P20" s="14"/>
      <c r="Q20" s="14"/>
    </row>
    <row r="21" spans="1:20" ht="11.25">
      <c r="A21" s="401"/>
      <c r="B21" s="16" t="s">
        <v>109</v>
      </c>
      <c r="C21" s="402">
        <v>1</v>
      </c>
      <c r="D21" s="402">
        <v>1</v>
      </c>
      <c r="E21" s="402">
        <v>1</v>
      </c>
      <c r="F21" s="402">
        <v>1</v>
      </c>
      <c r="G21" s="403">
        <v>1</v>
      </c>
      <c r="H21" s="402">
        <v>1</v>
      </c>
      <c r="I21" s="460">
        <v>2.563</v>
      </c>
      <c r="J21" s="404">
        <v>0</v>
      </c>
      <c r="K21" s="405">
        <f>(I21*O21)+I21</f>
        <v>2.7808550000000003</v>
      </c>
      <c r="L21" s="464">
        <f aca="true" t="shared" si="0" ref="L21:L43">E21*K21</f>
        <v>2.7808550000000003</v>
      </c>
      <c r="M21" s="19"/>
      <c r="N21" s="4"/>
      <c r="O21" s="19">
        <v>0.085</v>
      </c>
      <c r="P21" s="469">
        <f>(I21*O21)+I21</f>
        <v>2.7808550000000003</v>
      </c>
      <c r="Q21" s="19">
        <v>0.09</v>
      </c>
      <c r="R21" s="469">
        <f>(I21*Q21)+I21</f>
        <v>2.79367</v>
      </c>
      <c r="S21" s="19">
        <v>0.095</v>
      </c>
      <c r="T21" s="469">
        <f aca="true" t="shared" si="1" ref="T21:T43">(I21*S21)+I21</f>
        <v>2.8064850000000003</v>
      </c>
    </row>
    <row r="22" spans="1:20" ht="11.25">
      <c r="A22" s="401"/>
      <c r="B22" s="16" t="s">
        <v>161</v>
      </c>
      <c r="C22" s="402">
        <v>1</v>
      </c>
      <c r="D22" s="402">
        <v>1</v>
      </c>
      <c r="E22" s="402">
        <v>1</v>
      </c>
      <c r="F22" s="402">
        <v>1</v>
      </c>
      <c r="G22" s="403">
        <v>1</v>
      </c>
      <c r="H22" s="402">
        <v>1</v>
      </c>
      <c r="I22" s="460">
        <v>1.863</v>
      </c>
      <c r="J22" s="404">
        <v>0</v>
      </c>
      <c r="K22" s="405">
        <f aca="true" t="shared" si="2" ref="K22:K38">(I22*O22)+I22</f>
        <v>2.077245</v>
      </c>
      <c r="L22" s="464">
        <f t="shared" si="0"/>
        <v>2.077245</v>
      </c>
      <c r="M22" s="19"/>
      <c r="N22" s="4"/>
      <c r="O22" s="19">
        <v>0.115</v>
      </c>
      <c r="P22" s="469">
        <f aca="true" t="shared" si="3" ref="P22:P43">(I22*O22)+I22</f>
        <v>2.077245</v>
      </c>
      <c r="Q22" s="19">
        <v>0.12</v>
      </c>
      <c r="R22" s="469">
        <f aca="true" t="shared" si="4" ref="R22:R43">(I22*Q22)+I22</f>
        <v>2.08656</v>
      </c>
      <c r="S22" s="19">
        <v>0.125</v>
      </c>
      <c r="T22" s="469">
        <f t="shared" si="1"/>
        <v>2.095875</v>
      </c>
    </row>
    <row r="23" spans="1:20" ht="11.25">
      <c r="A23" s="401"/>
      <c r="B23" s="402" t="s">
        <v>216</v>
      </c>
      <c r="C23" s="402">
        <v>1</v>
      </c>
      <c r="D23" s="402">
        <v>1</v>
      </c>
      <c r="E23" s="402">
        <v>1</v>
      </c>
      <c r="F23" s="402">
        <v>1</v>
      </c>
      <c r="G23" s="403">
        <v>1</v>
      </c>
      <c r="H23" s="402">
        <v>1</v>
      </c>
      <c r="I23" s="460">
        <v>1.813</v>
      </c>
      <c r="J23" s="404">
        <v>0</v>
      </c>
      <c r="K23" s="405">
        <f t="shared" si="2"/>
        <v>1.840195</v>
      </c>
      <c r="L23" s="464">
        <f t="shared" si="0"/>
        <v>1.840195</v>
      </c>
      <c r="M23" s="19"/>
      <c r="N23" s="4"/>
      <c r="O23" s="19">
        <v>0.015</v>
      </c>
      <c r="P23" s="469">
        <f t="shared" si="3"/>
        <v>1.840195</v>
      </c>
      <c r="Q23" s="19">
        <v>0.02</v>
      </c>
      <c r="R23" s="469">
        <f t="shared" si="4"/>
        <v>1.84926</v>
      </c>
      <c r="S23" s="19">
        <v>0.025</v>
      </c>
      <c r="T23" s="469">
        <f t="shared" si="1"/>
        <v>1.858325</v>
      </c>
    </row>
    <row r="24" spans="1:20" ht="11.25">
      <c r="A24" s="406"/>
      <c r="B24" s="402" t="s">
        <v>162</v>
      </c>
      <c r="C24" s="402">
        <v>1</v>
      </c>
      <c r="D24" s="399">
        <v>1</v>
      </c>
      <c r="E24" s="399">
        <v>1</v>
      </c>
      <c r="F24" s="399">
        <v>1</v>
      </c>
      <c r="G24" s="399">
        <v>1</v>
      </c>
      <c r="H24" s="399">
        <v>1</v>
      </c>
      <c r="I24" s="460">
        <v>1.963</v>
      </c>
      <c r="J24" s="13">
        <v>0</v>
      </c>
      <c r="K24" s="405">
        <f t="shared" si="2"/>
        <v>2.13967</v>
      </c>
      <c r="L24" s="464">
        <f t="shared" si="0"/>
        <v>2.13967</v>
      </c>
      <c r="M24" s="19"/>
      <c r="N24" s="4"/>
      <c r="O24" s="19">
        <v>0.09</v>
      </c>
      <c r="P24" s="469">
        <f t="shared" si="3"/>
        <v>2.13967</v>
      </c>
      <c r="Q24" s="19">
        <v>0.095</v>
      </c>
      <c r="R24" s="469">
        <f t="shared" si="4"/>
        <v>2.1494850000000003</v>
      </c>
      <c r="S24" s="19">
        <v>0.1</v>
      </c>
      <c r="T24" s="469">
        <f t="shared" si="1"/>
        <v>2.1593</v>
      </c>
    </row>
    <row r="25" spans="1:20" ht="11.25">
      <c r="A25" s="406"/>
      <c r="B25" s="402" t="s">
        <v>163</v>
      </c>
      <c r="C25" s="402">
        <v>1</v>
      </c>
      <c r="D25" s="399">
        <v>1</v>
      </c>
      <c r="E25" s="399">
        <v>1</v>
      </c>
      <c r="F25" s="399">
        <v>1</v>
      </c>
      <c r="G25" s="399">
        <v>1</v>
      </c>
      <c r="H25" s="399">
        <v>1</v>
      </c>
      <c r="I25" s="460">
        <v>1.963</v>
      </c>
      <c r="J25" s="13">
        <v>0</v>
      </c>
      <c r="K25" s="405">
        <f t="shared" si="2"/>
        <v>2.1593</v>
      </c>
      <c r="L25" s="464">
        <f t="shared" si="0"/>
        <v>2.1593</v>
      </c>
      <c r="M25" s="19"/>
      <c r="N25" s="4"/>
      <c r="O25" s="19">
        <v>0.1</v>
      </c>
      <c r="P25" s="469">
        <f t="shared" si="3"/>
        <v>2.1593</v>
      </c>
      <c r="Q25" s="19">
        <v>0.105</v>
      </c>
      <c r="R25" s="469">
        <f t="shared" si="4"/>
        <v>2.169115</v>
      </c>
      <c r="S25" s="19">
        <v>0.11</v>
      </c>
      <c r="T25" s="469">
        <f t="shared" si="1"/>
        <v>2.1789300000000003</v>
      </c>
    </row>
    <row r="26" spans="1:20" ht="11.25">
      <c r="A26" s="406"/>
      <c r="B26" s="402" t="s">
        <v>164</v>
      </c>
      <c r="C26" s="402">
        <v>1</v>
      </c>
      <c r="D26" s="399">
        <v>1</v>
      </c>
      <c r="E26" s="399">
        <v>1</v>
      </c>
      <c r="F26" s="399">
        <v>1</v>
      </c>
      <c r="G26" s="399">
        <v>1</v>
      </c>
      <c r="H26" s="399">
        <v>1</v>
      </c>
      <c r="I26" s="461">
        <v>1.813</v>
      </c>
      <c r="J26" s="13">
        <v>0</v>
      </c>
      <c r="K26" s="405">
        <f t="shared" si="2"/>
        <v>1.876455</v>
      </c>
      <c r="L26" s="464">
        <f t="shared" si="0"/>
        <v>1.876455</v>
      </c>
      <c r="M26" s="19"/>
      <c r="N26" s="4"/>
      <c r="O26" s="19">
        <v>0.035</v>
      </c>
      <c r="P26" s="469">
        <f t="shared" si="3"/>
        <v>1.876455</v>
      </c>
      <c r="Q26" s="19">
        <v>0.04</v>
      </c>
      <c r="R26" s="469">
        <f t="shared" si="4"/>
        <v>1.8855199999999999</v>
      </c>
      <c r="S26" s="19">
        <v>0.045</v>
      </c>
      <c r="T26" s="469">
        <f t="shared" si="1"/>
        <v>1.894585</v>
      </c>
    </row>
    <row r="27" spans="1:20" ht="11.25">
      <c r="A27" s="406"/>
      <c r="B27" s="402" t="s">
        <v>165</v>
      </c>
      <c r="C27" s="402">
        <v>1</v>
      </c>
      <c r="D27" s="399">
        <v>1</v>
      </c>
      <c r="E27" s="399">
        <v>1</v>
      </c>
      <c r="F27" s="399">
        <v>1</v>
      </c>
      <c r="G27" s="399">
        <v>1</v>
      </c>
      <c r="H27" s="399">
        <v>1</v>
      </c>
      <c r="I27" s="461">
        <v>1.813</v>
      </c>
      <c r="J27" s="13">
        <v>0</v>
      </c>
      <c r="K27" s="405">
        <f t="shared" si="2"/>
        <v>1.876455</v>
      </c>
      <c r="L27" s="464">
        <f t="shared" si="0"/>
        <v>1.876455</v>
      </c>
      <c r="M27" s="19"/>
      <c r="N27" s="4"/>
      <c r="O27" s="19">
        <v>0.035</v>
      </c>
      <c r="P27" s="469">
        <f t="shared" si="3"/>
        <v>1.876455</v>
      </c>
      <c r="Q27" s="19">
        <v>0.04</v>
      </c>
      <c r="R27" s="469">
        <f t="shared" si="4"/>
        <v>1.8855199999999999</v>
      </c>
      <c r="S27" s="19">
        <v>0.045</v>
      </c>
      <c r="T27" s="469">
        <f t="shared" si="1"/>
        <v>1.894585</v>
      </c>
    </row>
    <row r="28" spans="1:20" ht="11.25">
      <c r="A28" s="401"/>
      <c r="B28" s="402" t="s">
        <v>166</v>
      </c>
      <c r="C28" s="402">
        <v>1</v>
      </c>
      <c r="D28" s="402">
        <v>1</v>
      </c>
      <c r="E28" s="402">
        <v>1</v>
      </c>
      <c r="F28" s="402">
        <v>1</v>
      </c>
      <c r="G28" s="403">
        <v>1</v>
      </c>
      <c r="H28" s="402">
        <v>1</v>
      </c>
      <c r="I28" s="461">
        <v>1.813</v>
      </c>
      <c r="J28" s="404">
        <v>0</v>
      </c>
      <c r="K28" s="405">
        <f t="shared" si="2"/>
        <v>1.93991</v>
      </c>
      <c r="L28" s="464">
        <f t="shared" si="0"/>
        <v>1.93991</v>
      </c>
      <c r="M28" s="19"/>
      <c r="N28" s="4"/>
      <c r="O28" s="19">
        <v>0.07</v>
      </c>
      <c r="P28" s="469">
        <f t="shared" si="3"/>
        <v>1.93991</v>
      </c>
      <c r="Q28" s="19">
        <v>0.075</v>
      </c>
      <c r="R28" s="469">
        <f t="shared" si="4"/>
        <v>1.948975</v>
      </c>
      <c r="S28" s="19">
        <v>0.08</v>
      </c>
      <c r="T28" s="469">
        <f t="shared" si="1"/>
        <v>1.95804</v>
      </c>
    </row>
    <row r="29" spans="1:20" ht="11.25">
      <c r="A29" s="401"/>
      <c r="B29" s="402" t="s">
        <v>240</v>
      </c>
      <c r="C29" s="402">
        <v>1</v>
      </c>
      <c r="D29" s="402">
        <v>1</v>
      </c>
      <c r="E29" s="402">
        <v>1</v>
      </c>
      <c r="F29" s="402">
        <v>1</v>
      </c>
      <c r="G29" s="403">
        <v>1</v>
      </c>
      <c r="H29" s="402">
        <v>1</v>
      </c>
      <c r="I29" s="460">
        <v>1.963</v>
      </c>
      <c r="J29" s="404">
        <v>0</v>
      </c>
      <c r="K29" s="405">
        <f t="shared" si="2"/>
        <v>2.1789300000000003</v>
      </c>
      <c r="L29" s="464">
        <f t="shared" si="0"/>
        <v>2.1789300000000003</v>
      </c>
      <c r="M29" s="19"/>
      <c r="N29" s="4"/>
      <c r="O29" s="19">
        <v>0.11</v>
      </c>
      <c r="P29" s="469">
        <f t="shared" si="3"/>
        <v>2.1789300000000003</v>
      </c>
      <c r="Q29" s="19">
        <v>0.115</v>
      </c>
      <c r="R29" s="469">
        <f t="shared" si="4"/>
        <v>2.188745</v>
      </c>
      <c r="S29" s="19">
        <v>0.12</v>
      </c>
      <c r="T29" s="469">
        <f t="shared" si="1"/>
        <v>2.19856</v>
      </c>
    </row>
    <row r="30" spans="1:20" ht="11.25">
      <c r="A30" s="401"/>
      <c r="B30" s="402" t="s">
        <v>167</v>
      </c>
      <c r="C30" s="402">
        <v>1</v>
      </c>
      <c r="D30" s="402">
        <v>1</v>
      </c>
      <c r="E30" s="402">
        <v>1</v>
      </c>
      <c r="F30" s="402">
        <v>1</v>
      </c>
      <c r="G30" s="403">
        <v>1</v>
      </c>
      <c r="H30" s="402">
        <v>1</v>
      </c>
      <c r="I30" s="462">
        <v>1.813</v>
      </c>
      <c r="J30" s="404">
        <v>0</v>
      </c>
      <c r="K30" s="405">
        <f t="shared" si="2"/>
        <v>1.8673899999999999</v>
      </c>
      <c r="L30" s="464">
        <f t="shared" si="0"/>
        <v>1.8673899999999999</v>
      </c>
      <c r="M30" s="19"/>
      <c r="N30" s="4"/>
      <c r="O30" s="19">
        <v>0.03</v>
      </c>
      <c r="P30" s="469">
        <f t="shared" si="3"/>
        <v>1.8673899999999999</v>
      </c>
      <c r="Q30" s="19">
        <v>0.035</v>
      </c>
      <c r="R30" s="469">
        <f t="shared" si="4"/>
        <v>1.876455</v>
      </c>
      <c r="S30" s="19">
        <v>0.04</v>
      </c>
      <c r="T30" s="469">
        <f t="shared" si="1"/>
        <v>1.8855199999999999</v>
      </c>
    </row>
    <row r="31" spans="1:20" ht="11.25">
      <c r="A31" s="407"/>
      <c r="B31" s="16" t="s">
        <v>168</v>
      </c>
      <c r="C31" s="402">
        <v>1</v>
      </c>
      <c r="D31" s="402">
        <v>1</v>
      </c>
      <c r="E31" s="402">
        <v>1</v>
      </c>
      <c r="F31" s="402">
        <v>1</v>
      </c>
      <c r="G31" s="403">
        <v>1</v>
      </c>
      <c r="H31" s="402">
        <v>1</v>
      </c>
      <c r="I31" s="460">
        <v>1.813</v>
      </c>
      <c r="J31" s="404">
        <v>0</v>
      </c>
      <c r="K31" s="405">
        <f t="shared" si="2"/>
        <v>1.858325</v>
      </c>
      <c r="L31" s="464">
        <f t="shared" si="0"/>
        <v>1.858325</v>
      </c>
      <c r="M31" s="19"/>
      <c r="N31" s="4"/>
      <c r="O31" s="19">
        <v>0.025</v>
      </c>
      <c r="P31" s="469">
        <f t="shared" si="3"/>
        <v>1.858325</v>
      </c>
      <c r="Q31" s="19">
        <v>0.03</v>
      </c>
      <c r="R31" s="469">
        <f t="shared" si="4"/>
        <v>1.8673899999999999</v>
      </c>
      <c r="S31" s="19">
        <v>0.035</v>
      </c>
      <c r="T31" s="469">
        <f t="shared" si="1"/>
        <v>1.876455</v>
      </c>
    </row>
    <row r="32" spans="1:23" s="90" customFormat="1" ht="11.25">
      <c r="A32" s="407"/>
      <c r="B32" s="16" t="s">
        <v>169</v>
      </c>
      <c r="C32" s="402">
        <v>1</v>
      </c>
      <c r="D32" s="402">
        <v>1</v>
      </c>
      <c r="E32" s="402">
        <v>1</v>
      </c>
      <c r="F32" s="402">
        <v>1</v>
      </c>
      <c r="G32" s="403">
        <v>1</v>
      </c>
      <c r="H32" s="402">
        <v>1</v>
      </c>
      <c r="I32" s="460">
        <v>1.713</v>
      </c>
      <c r="J32" s="404">
        <v>0</v>
      </c>
      <c r="K32" s="405">
        <f t="shared" si="2"/>
        <v>1.9956450000000001</v>
      </c>
      <c r="L32" s="464">
        <f t="shared" si="0"/>
        <v>1.9956450000000001</v>
      </c>
      <c r="M32" s="19"/>
      <c r="N32" s="4"/>
      <c r="O32" s="19">
        <v>0.165</v>
      </c>
      <c r="P32" s="469">
        <f t="shared" si="3"/>
        <v>1.9956450000000001</v>
      </c>
      <c r="Q32" s="19">
        <v>0.17</v>
      </c>
      <c r="R32" s="469">
        <f t="shared" si="4"/>
        <v>2.00421</v>
      </c>
      <c r="S32" s="19">
        <v>0.175</v>
      </c>
      <c r="T32" s="469">
        <f t="shared" si="1"/>
        <v>2.012775</v>
      </c>
      <c r="U32" s="14"/>
      <c r="V32" s="14"/>
      <c r="W32" s="14"/>
    </row>
    <row r="33" spans="1:23" s="90" customFormat="1" ht="11.25">
      <c r="A33" s="407"/>
      <c r="B33" s="16" t="s">
        <v>170</v>
      </c>
      <c r="C33" s="402">
        <v>1</v>
      </c>
      <c r="D33" s="402">
        <v>1</v>
      </c>
      <c r="E33" s="402">
        <v>1</v>
      </c>
      <c r="F33" s="402">
        <v>1</v>
      </c>
      <c r="G33" s="403">
        <v>1</v>
      </c>
      <c r="H33" s="402">
        <v>1</v>
      </c>
      <c r="I33" s="460">
        <v>1.463</v>
      </c>
      <c r="J33" s="404">
        <v>0</v>
      </c>
      <c r="K33" s="405">
        <f t="shared" si="2"/>
        <v>1.719025</v>
      </c>
      <c r="L33" s="464">
        <f t="shared" si="0"/>
        <v>1.719025</v>
      </c>
      <c r="M33" s="19"/>
      <c r="N33" s="4"/>
      <c r="O33" s="19">
        <v>0.175</v>
      </c>
      <c r="P33" s="469">
        <f t="shared" si="3"/>
        <v>1.719025</v>
      </c>
      <c r="Q33" s="19">
        <v>0.18</v>
      </c>
      <c r="R33" s="469">
        <f t="shared" si="4"/>
        <v>1.72634</v>
      </c>
      <c r="S33" s="19">
        <v>0.185</v>
      </c>
      <c r="T33" s="469">
        <f t="shared" si="1"/>
        <v>1.7336550000000002</v>
      </c>
      <c r="U33" s="14"/>
      <c r="V33" s="14"/>
      <c r="W33" s="14"/>
    </row>
    <row r="34" spans="1:23" s="90" customFormat="1" ht="11.25">
      <c r="A34" s="407"/>
      <c r="B34" s="16" t="s">
        <v>171</v>
      </c>
      <c r="C34" s="402">
        <v>0</v>
      </c>
      <c r="D34" s="402">
        <v>0</v>
      </c>
      <c r="E34" s="402">
        <v>0</v>
      </c>
      <c r="F34" s="402">
        <v>0</v>
      </c>
      <c r="G34" s="403">
        <v>0</v>
      </c>
      <c r="H34" s="402">
        <v>0</v>
      </c>
      <c r="I34" s="460">
        <v>0</v>
      </c>
      <c r="J34" s="404">
        <v>0</v>
      </c>
      <c r="K34" s="405">
        <f t="shared" si="2"/>
        <v>0</v>
      </c>
      <c r="L34" s="464">
        <f t="shared" si="0"/>
        <v>0</v>
      </c>
      <c r="M34" s="19"/>
      <c r="N34" s="4"/>
      <c r="O34" s="19">
        <v>0</v>
      </c>
      <c r="P34" s="469">
        <f t="shared" si="3"/>
        <v>0</v>
      </c>
      <c r="Q34" s="19">
        <v>0</v>
      </c>
      <c r="R34" s="469">
        <f t="shared" si="4"/>
        <v>0</v>
      </c>
      <c r="S34" s="19">
        <v>0</v>
      </c>
      <c r="T34" s="469">
        <f t="shared" si="1"/>
        <v>0</v>
      </c>
      <c r="U34" s="14"/>
      <c r="V34" s="14"/>
      <c r="W34" s="14"/>
    </row>
    <row r="35" spans="1:23" s="90" customFormat="1" ht="11.25">
      <c r="A35" s="406"/>
      <c r="B35" s="16" t="s">
        <v>218</v>
      </c>
      <c r="C35" s="399">
        <v>1</v>
      </c>
      <c r="D35" s="399">
        <v>1</v>
      </c>
      <c r="E35" s="399">
        <v>1</v>
      </c>
      <c r="F35" s="399">
        <v>1</v>
      </c>
      <c r="G35" s="403">
        <v>1</v>
      </c>
      <c r="H35" s="399">
        <v>1</v>
      </c>
      <c r="I35" s="461">
        <v>1.463</v>
      </c>
      <c r="J35" s="404">
        <v>0</v>
      </c>
      <c r="K35" s="405">
        <f t="shared" si="2"/>
        <v>1.4849450000000002</v>
      </c>
      <c r="L35" s="464">
        <f t="shared" si="0"/>
        <v>1.4849450000000002</v>
      </c>
      <c r="M35" s="19"/>
      <c r="N35" s="4"/>
      <c r="O35" s="19">
        <v>0.015</v>
      </c>
      <c r="P35" s="469">
        <f t="shared" si="3"/>
        <v>1.4849450000000002</v>
      </c>
      <c r="Q35" s="19">
        <v>0.02</v>
      </c>
      <c r="R35" s="469">
        <f t="shared" si="4"/>
        <v>1.4922600000000001</v>
      </c>
      <c r="S35" s="19">
        <v>0.025</v>
      </c>
      <c r="T35" s="469">
        <f t="shared" si="1"/>
        <v>1.499575</v>
      </c>
      <c r="U35" s="14"/>
      <c r="V35" s="14"/>
      <c r="W35" s="14"/>
    </row>
    <row r="36" spans="1:23" s="90" customFormat="1" ht="11.25">
      <c r="A36" s="407"/>
      <c r="B36" s="16" t="s">
        <v>172</v>
      </c>
      <c r="C36" s="402">
        <v>1</v>
      </c>
      <c r="D36" s="402">
        <v>1</v>
      </c>
      <c r="E36" s="402">
        <v>1</v>
      </c>
      <c r="F36" s="402">
        <v>1</v>
      </c>
      <c r="G36" s="403">
        <v>1</v>
      </c>
      <c r="H36" s="402">
        <v>1</v>
      </c>
      <c r="I36" s="462">
        <v>1.513</v>
      </c>
      <c r="J36" s="404">
        <v>0</v>
      </c>
      <c r="K36" s="405">
        <f t="shared" si="2"/>
        <v>1.55839</v>
      </c>
      <c r="L36" s="464">
        <f t="shared" si="0"/>
        <v>1.55839</v>
      </c>
      <c r="M36" s="19"/>
      <c r="N36" s="4"/>
      <c r="O36" s="19">
        <v>0.03</v>
      </c>
      <c r="P36" s="469">
        <f t="shared" si="3"/>
        <v>1.55839</v>
      </c>
      <c r="Q36" s="19">
        <v>0.035</v>
      </c>
      <c r="R36" s="469">
        <f t="shared" si="4"/>
        <v>1.565955</v>
      </c>
      <c r="S36" s="19">
        <v>0.04</v>
      </c>
      <c r="T36" s="469">
        <f t="shared" si="1"/>
        <v>1.5735199999999998</v>
      </c>
      <c r="U36" s="14"/>
      <c r="V36" s="14"/>
      <c r="W36" s="14"/>
    </row>
    <row r="37" spans="1:23" s="90" customFormat="1" ht="12" thickBot="1">
      <c r="A37" s="408"/>
      <c r="B37" s="23" t="s">
        <v>173</v>
      </c>
      <c r="C37" s="409">
        <v>1</v>
      </c>
      <c r="D37" s="409">
        <v>1</v>
      </c>
      <c r="E37" s="409">
        <v>1</v>
      </c>
      <c r="F37" s="409">
        <v>1</v>
      </c>
      <c r="G37" s="410">
        <v>1</v>
      </c>
      <c r="H37" s="409">
        <v>1</v>
      </c>
      <c r="I37" s="463">
        <v>1.663</v>
      </c>
      <c r="J37" s="411">
        <v>0</v>
      </c>
      <c r="K37" s="405">
        <f t="shared" si="2"/>
        <v>1.820985</v>
      </c>
      <c r="L37" s="465">
        <f t="shared" si="0"/>
        <v>1.820985</v>
      </c>
      <c r="M37" s="19"/>
      <c r="N37" s="4"/>
      <c r="O37" s="19">
        <v>0.095</v>
      </c>
      <c r="P37" s="469">
        <f t="shared" si="3"/>
        <v>1.820985</v>
      </c>
      <c r="Q37" s="19">
        <v>0.1</v>
      </c>
      <c r="R37" s="469">
        <f t="shared" si="4"/>
        <v>1.8293</v>
      </c>
      <c r="S37" s="19">
        <v>0.105</v>
      </c>
      <c r="T37" s="469">
        <f t="shared" si="1"/>
        <v>1.837615</v>
      </c>
      <c r="U37" s="14"/>
      <c r="V37" s="14"/>
      <c r="W37" s="14"/>
    </row>
    <row r="38" spans="1:23" s="90" customFormat="1" ht="11.25">
      <c r="A38" s="407"/>
      <c r="B38" s="402" t="s">
        <v>174</v>
      </c>
      <c r="C38" s="402">
        <v>1</v>
      </c>
      <c r="D38" s="402">
        <v>1</v>
      </c>
      <c r="E38" s="402">
        <v>1</v>
      </c>
      <c r="F38" s="402">
        <v>1</v>
      </c>
      <c r="G38" s="403">
        <v>1</v>
      </c>
      <c r="H38" s="402">
        <v>1</v>
      </c>
      <c r="I38" s="462">
        <v>1.113</v>
      </c>
      <c r="J38" s="404">
        <v>0</v>
      </c>
      <c r="K38" s="405">
        <f t="shared" si="2"/>
        <v>1.26882</v>
      </c>
      <c r="L38" s="464">
        <f t="shared" si="0"/>
        <v>1.26882</v>
      </c>
      <c r="M38" s="19"/>
      <c r="N38" s="4"/>
      <c r="O38" s="19">
        <v>0.14</v>
      </c>
      <c r="P38" s="469">
        <f t="shared" si="3"/>
        <v>1.26882</v>
      </c>
      <c r="Q38" s="19">
        <v>0.145</v>
      </c>
      <c r="R38" s="469">
        <f t="shared" si="4"/>
        <v>1.274385</v>
      </c>
      <c r="S38" s="19">
        <v>0.15</v>
      </c>
      <c r="T38" s="469">
        <f t="shared" si="1"/>
        <v>1.27995</v>
      </c>
      <c r="U38" s="14"/>
      <c r="V38" s="14"/>
      <c r="W38" s="14"/>
    </row>
    <row r="39" spans="1:23" s="90" customFormat="1" ht="11.25">
      <c r="A39" s="407"/>
      <c r="B39" s="402" t="s">
        <v>175</v>
      </c>
      <c r="C39" s="402">
        <v>0</v>
      </c>
      <c r="D39" s="402">
        <v>0</v>
      </c>
      <c r="E39" s="402">
        <v>0</v>
      </c>
      <c r="F39" s="402">
        <v>0</v>
      </c>
      <c r="G39" s="403">
        <v>0</v>
      </c>
      <c r="H39" s="402">
        <v>0</v>
      </c>
      <c r="I39" s="462">
        <v>0</v>
      </c>
      <c r="J39" s="404">
        <v>0</v>
      </c>
      <c r="K39" s="405">
        <f>(I39*M39)+I39</f>
        <v>0</v>
      </c>
      <c r="L39" s="464">
        <f t="shared" si="0"/>
        <v>0</v>
      </c>
      <c r="M39" s="19"/>
      <c r="N39" s="4"/>
      <c r="O39" s="19">
        <v>0</v>
      </c>
      <c r="P39" s="469">
        <f t="shared" si="3"/>
        <v>0</v>
      </c>
      <c r="Q39" s="19">
        <v>0</v>
      </c>
      <c r="R39" s="469">
        <f t="shared" si="4"/>
        <v>0</v>
      </c>
      <c r="S39" s="19">
        <v>0</v>
      </c>
      <c r="T39" s="469">
        <f t="shared" si="1"/>
        <v>0</v>
      </c>
      <c r="U39" s="14"/>
      <c r="V39" s="14"/>
      <c r="W39" s="14"/>
    </row>
    <row r="40" spans="1:23" s="90" customFormat="1" ht="11.25">
      <c r="A40" s="406"/>
      <c r="B40" s="402" t="s">
        <v>176</v>
      </c>
      <c r="C40" s="402">
        <v>1</v>
      </c>
      <c r="D40" s="402">
        <v>1</v>
      </c>
      <c r="E40" s="402">
        <v>1</v>
      </c>
      <c r="F40" s="402">
        <v>1</v>
      </c>
      <c r="G40" s="403">
        <v>1</v>
      </c>
      <c r="H40" s="402">
        <v>1</v>
      </c>
      <c r="I40" s="462">
        <v>1.221</v>
      </c>
      <c r="J40" s="404">
        <v>0</v>
      </c>
      <c r="K40" s="405">
        <f>(I40*O40)+I40</f>
        <v>1.3797300000000001</v>
      </c>
      <c r="L40" s="464">
        <f t="shared" si="0"/>
        <v>1.3797300000000001</v>
      </c>
      <c r="M40" s="19"/>
      <c r="N40" s="4"/>
      <c r="O40" s="19">
        <v>0.13</v>
      </c>
      <c r="P40" s="469">
        <f t="shared" si="3"/>
        <v>1.3797300000000001</v>
      </c>
      <c r="Q40" s="19">
        <v>0.135</v>
      </c>
      <c r="R40" s="469">
        <f t="shared" si="4"/>
        <v>1.3858350000000002</v>
      </c>
      <c r="S40" s="19">
        <v>0.14</v>
      </c>
      <c r="T40" s="469">
        <f t="shared" si="1"/>
        <v>1.3919400000000002</v>
      </c>
      <c r="U40" s="14"/>
      <c r="V40" s="14"/>
      <c r="W40" s="14"/>
    </row>
    <row r="41" spans="1:23" s="90" customFormat="1" ht="11.25">
      <c r="A41" s="407"/>
      <c r="B41" s="402" t="s">
        <v>217</v>
      </c>
      <c r="C41" s="402">
        <v>1</v>
      </c>
      <c r="D41" s="402">
        <v>1</v>
      </c>
      <c r="E41" s="402">
        <v>1</v>
      </c>
      <c r="F41" s="402">
        <v>1</v>
      </c>
      <c r="G41" s="403">
        <v>1</v>
      </c>
      <c r="H41" s="402">
        <v>1</v>
      </c>
      <c r="I41" s="462">
        <v>1.063</v>
      </c>
      <c r="J41" s="404">
        <v>0</v>
      </c>
      <c r="K41" s="405">
        <f>(I41*O41)+I41</f>
        <v>1.110835</v>
      </c>
      <c r="L41" s="464">
        <f t="shared" si="0"/>
        <v>1.110835</v>
      </c>
      <c r="M41" s="19"/>
      <c r="N41" s="4"/>
      <c r="O41" s="19">
        <v>0.045</v>
      </c>
      <c r="P41" s="469">
        <f t="shared" si="3"/>
        <v>1.110835</v>
      </c>
      <c r="Q41" s="19">
        <v>0.05</v>
      </c>
      <c r="R41" s="469">
        <f t="shared" si="4"/>
        <v>1.11615</v>
      </c>
      <c r="S41" s="19">
        <v>0.055</v>
      </c>
      <c r="T41" s="469">
        <f t="shared" si="1"/>
        <v>1.121465</v>
      </c>
      <c r="U41" s="14"/>
      <c r="V41" s="14"/>
      <c r="W41" s="14"/>
    </row>
    <row r="42" spans="1:20" ht="11.25">
      <c r="A42" s="407"/>
      <c r="B42" s="16" t="s">
        <v>177</v>
      </c>
      <c r="C42" s="402">
        <v>1</v>
      </c>
      <c r="D42" s="402">
        <v>1</v>
      </c>
      <c r="E42" s="402">
        <v>1</v>
      </c>
      <c r="F42" s="402">
        <v>1</v>
      </c>
      <c r="G42" s="403">
        <v>1</v>
      </c>
      <c r="H42" s="402">
        <v>1</v>
      </c>
      <c r="I42" s="462">
        <v>1.063</v>
      </c>
      <c r="J42" s="404">
        <v>0</v>
      </c>
      <c r="K42" s="405">
        <f>(I42*O42)+I42</f>
        <v>1.142725</v>
      </c>
      <c r="L42" s="464">
        <f t="shared" si="0"/>
        <v>1.142725</v>
      </c>
      <c r="M42" s="19"/>
      <c r="N42" s="4"/>
      <c r="O42" s="19">
        <v>0.075</v>
      </c>
      <c r="P42" s="469">
        <f t="shared" si="3"/>
        <v>1.142725</v>
      </c>
      <c r="Q42" s="19">
        <v>0.08</v>
      </c>
      <c r="R42" s="469">
        <f t="shared" si="4"/>
        <v>1.14804</v>
      </c>
      <c r="S42" s="19">
        <v>0.085</v>
      </c>
      <c r="T42" s="469">
        <f t="shared" si="1"/>
        <v>1.153355</v>
      </c>
    </row>
    <row r="43" spans="1:20" ht="11.25">
      <c r="A43" s="407"/>
      <c r="B43" s="402" t="s">
        <v>178</v>
      </c>
      <c r="C43" s="402">
        <v>1</v>
      </c>
      <c r="D43" s="402">
        <v>1</v>
      </c>
      <c r="E43" s="402">
        <v>1</v>
      </c>
      <c r="F43" s="402">
        <v>1</v>
      </c>
      <c r="G43" s="403">
        <v>1</v>
      </c>
      <c r="H43" s="402">
        <v>1</v>
      </c>
      <c r="I43" s="462">
        <v>0.913</v>
      </c>
      <c r="J43" s="404">
        <v>0</v>
      </c>
      <c r="K43" s="405">
        <f>(I43*O43)+I43</f>
        <v>0.95865</v>
      </c>
      <c r="L43" s="464">
        <f t="shared" si="0"/>
        <v>0.95865</v>
      </c>
      <c r="M43" s="19"/>
      <c r="N43" s="4"/>
      <c r="O43" s="19">
        <v>0.05</v>
      </c>
      <c r="P43" s="469">
        <f t="shared" si="3"/>
        <v>0.95865</v>
      </c>
      <c r="Q43" s="19">
        <v>0.055</v>
      </c>
      <c r="R43" s="469">
        <f t="shared" si="4"/>
        <v>0.963215</v>
      </c>
      <c r="S43" s="19">
        <v>0.06</v>
      </c>
      <c r="T43" s="469">
        <f t="shared" si="1"/>
        <v>0.9677800000000001</v>
      </c>
    </row>
    <row r="44" spans="1:20" ht="12" thickBot="1">
      <c r="A44" s="412"/>
      <c r="B44" s="413"/>
      <c r="C44" s="414"/>
      <c r="D44" s="414"/>
      <c r="E44" s="414"/>
      <c r="F44" s="414"/>
      <c r="G44" s="415"/>
      <c r="H44" s="414"/>
      <c r="I44" s="416"/>
      <c r="J44" s="417"/>
      <c r="K44" s="418"/>
      <c r="L44" s="466"/>
      <c r="M44" s="19"/>
      <c r="N44" s="4"/>
      <c r="P44" s="469"/>
      <c r="Q44" s="14"/>
      <c r="R44" s="469"/>
      <c r="T44" s="469"/>
    </row>
    <row r="45" spans="1:20" ht="12" thickBot="1">
      <c r="A45" s="524" t="s">
        <v>179</v>
      </c>
      <c r="B45" s="525"/>
      <c r="C45" s="419">
        <f aca="true" t="shared" si="5" ref="C45:L45">SUM(C21:C44)</f>
        <v>21</v>
      </c>
      <c r="D45" s="419">
        <f t="shared" si="5"/>
        <v>21</v>
      </c>
      <c r="E45" s="419">
        <f t="shared" si="5"/>
        <v>21</v>
      </c>
      <c r="F45" s="419">
        <f t="shared" si="5"/>
        <v>21</v>
      </c>
      <c r="G45" s="420">
        <f t="shared" si="5"/>
        <v>21</v>
      </c>
      <c r="H45" s="420">
        <f t="shared" si="5"/>
        <v>21</v>
      </c>
      <c r="I45" s="468">
        <f t="shared" si="5"/>
        <v>34.381</v>
      </c>
      <c r="J45" s="421">
        <f t="shared" si="5"/>
        <v>0</v>
      </c>
      <c r="K45" s="422">
        <f t="shared" si="5"/>
        <v>37.03448</v>
      </c>
      <c r="L45" s="467">
        <f t="shared" si="5"/>
        <v>37.03448</v>
      </c>
      <c r="M45" s="19"/>
      <c r="N45" s="4"/>
      <c r="P45" s="469">
        <f>SUM(P21:P44)</f>
        <v>37.03448</v>
      </c>
      <c r="Q45" s="14"/>
      <c r="R45" s="469">
        <f>SUM(R21:R44)</f>
        <v>37.206385</v>
      </c>
      <c r="T45" s="469">
        <f>SUM(T21:T44)</f>
        <v>37.37828999999999</v>
      </c>
    </row>
    <row r="46" spans="12:17" ht="11.25">
      <c r="L46" s="4"/>
      <c r="M46" s="19"/>
      <c r="N46" s="14"/>
      <c r="O46" s="19"/>
      <c r="P46" s="20"/>
      <c r="Q46" s="14"/>
    </row>
    <row r="47" spans="12:17" ht="11.25">
      <c r="L47" s="4"/>
      <c r="M47" s="19"/>
      <c r="N47" s="14"/>
      <c r="O47" s="19"/>
      <c r="P47" s="20"/>
      <c r="Q47" s="14"/>
    </row>
    <row r="48" spans="1:17" ht="11.25">
      <c r="A48" s="26"/>
      <c r="H48" s="26"/>
      <c r="I48" s="423"/>
      <c r="J48" s="423"/>
      <c r="K48" s="424"/>
      <c r="L48" s="4"/>
      <c r="M48" s="19"/>
      <c r="N48" s="14"/>
      <c r="O48" s="19"/>
      <c r="P48" s="20"/>
      <c r="Q48" s="14"/>
    </row>
    <row r="49" spans="1:23" ht="11.25">
      <c r="A49" s="425"/>
      <c r="B49" s="21"/>
      <c r="C49" s="21"/>
      <c r="D49" s="21"/>
      <c r="E49" s="21"/>
      <c r="F49" s="21"/>
      <c r="G49" s="21"/>
      <c r="H49" s="425"/>
      <c r="I49" s="426"/>
      <c r="J49" s="426"/>
      <c r="K49" s="427"/>
      <c r="L49" s="27"/>
      <c r="M49" s="428"/>
      <c r="N49" s="21"/>
      <c r="O49" s="428"/>
      <c r="P49" s="429"/>
      <c r="Q49" s="21"/>
      <c r="R49" s="21"/>
      <c r="S49" s="21"/>
      <c r="T49" s="21"/>
      <c r="U49" s="21"/>
      <c r="V49" s="21"/>
      <c r="W49" s="21"/>
    </row>
    <row r="50" spans="1:17" ht="11.25">
      <c r="A50" s="526"/>
      <c r="B50" s="526"/>
      <c r="C50" s="21"/>
      <c r="D50" s="21"/>
      <c r="E50" s="21"/>
      <c r="F50" s="21"/>
      <c r="G50" s="21"/>
      <c r="H50" s="425"/>
      <c r="I50" s="426"/>
      <c r="J50" s="426"/>
      <c r="K50" s="427"/>
      <c r="L50" s="27"/>
      <c r="M50" s="19"/>
      <c r="N50" s="14"/>
      <c r="O50" s="19"/>
      <c r="P50" s="20"/>
      <c r="Q50" s="14"/>
    </row>
    <row r="51" spans="8:17" ht="11.25">
      <c r="H51" s="14"/>
      <c r="I51" s="14"/>
      <c r="K51" s="14"/>
      <c r="L51" s="14"/>
      <c r="M51" s="19"/>
      <c r="N51" s="14"/>
      <c r="O51" s="19"/>
      <c r="P51" s="20"/>
      <c r="Q51" s="14"/>
    </row>
    <row r="52" spans="8:17" ht="11.25">
      <c r="H52" s="14"/>
      <c r="L52" s="4"/>
      <c r="M52" s="19"/>
      <c r="N52" s="14"/>
      <c r="O52" s="19"/>
      <c r="P52" s="20"/>
      <c r="Q52" s="14"/>
    </row>
    <row r="53" spans="8:17" ht="11.25">
      <c r="H53" s="26"/>
      <c r="L53" s="4"/>
      <c r="M53" s="19"/>
      <c r="N53" s="14"/>
      <c r="O53" s="19"/>
      <c r="P53" s="20"/>
      <c r="Q53" s="14"/>
    </row>
    <row r="54" spans="1:17" ht="11.25">
      <c r="A54" s="26" t="s">
        <v>231</v>
      </c>
      <c r="B54" s="26"/>
      <c r="C54" s="26"/>
      <c r="D54" s="26"/>
      <c r="E54" s="26"/>
      <c r="F54" s="26"/>
      <c r="H54" s="14"/>
      <c r="L54" s="4"/>
      <c r="M54" s="19"/>
      <c r="N54" s="14"/>
      <c r="O54" s="19"/>
      <c r="P54" s="20"/>
      <c r="Q54" s="14"/>
    </row>
    <row r="55" spans="7:17" ht="11.25">
      <c r="G55" s="263"/>
      <c r="H55" s="14"/>
      <c r="L55" s="4"/>
      <c r="M55" s="19"/>
      <c r="N55" s="14"/>
      <c r="O55" s="19"/>
      <c r="P55" s="20"/>
      <c r="Q55" s="14"/>
    </row>
    <row r="56" spans="1:17" ht="11.25">
      <c r="A56" s="26" t="s">
        <v>180</v>
      </c>
      <c r="B56" s="28" t="s">
        <v>138</v>
      </c>
      <c r="C56" s="26"/>
      <c r="H56" s="14"/>
      <c r="L56" s="4"/>
      <c r="M56" s="19"/>
      <c r="N56" s="14"/>
      <c r="O56" s="19"/>
      <c r="P56" s="20"/>
      <c r="Q56" s="14"/>
    </row>
    <row r="57" spans="3:17" ht="11.25">
      <c r="C57" s="4"/>
      <c r="D57" s="430"/>
      <c r="E57" s="29"/>
      <c r="H57" s="14"/>
      <c r="L57" s="4"/>
      <c r="M57" s="19"/>
      <c r="N57" s="14"/>
      <c r="O57" s="19"/>
      <c r="P57" s="20"/>
      <c r="Q57" s="14"/>
    </row>
    <row r="58" spans="1:17" ht="11.25">
      <c r="A58" s="263"/>
      <c r="B58" s="263" t="s">
        <v>181</v>
      </c>
      <c r="C58" s="471">
        <v>37.035</v>
      </c>
      <c r="D58" s="430" t="s">
        <v>182</v>
      </c>
      <c r="E58" s="431">
        <v>4728</v>
      </c>
      <c r="F58" s="263" t="s">
        <v>183</v>
      </c>
      <c r="G58" s="263" t="s">
        <v>184</v>
      </c>
      <c r="H58" s="263"/>
      <c r="J58" s="432"/>
      <c r="L58" s="4">
        <v>2101217.76</v>
      </c>
      <c r="M58" s="19"/>
      <c r="N58" s="14"/>
      <c r="O58" s="19"/>
      <c r="P58" s="20"/>
      <c r="Q58" s="14"/>
    </row>
    <row r="59" spans="1:17" ht="11.25">
      <c r="A59" s="263"/>
      <c r="B59" s="263"/>
      <c r="C59" s="263"/>
      <c r="D59" s="263"/>
      <c r="E59" s="263"/>
      <c r="F59" s="263"/>
      <c r="G59" s="263"/>
      <c r="H59" s="263"/>
      <c r="J59" s="433"/>
      <c r="L59" s="4"/>
      <c r="M59" s="19"/>
      <c r="N59" s="14"/>
      <c r="O59" s="19"/>
      <c r="P59" s="20"/>
      <c r="Q59" s="14"/>
    </row>
    <row r="60" spans="1:17" ht="11.25">
      <c r="A60" s="263"/>
      <c r="B60" s="263"/>
      <c r="C60" s="263"/>
      <c r="D60" s="263"/>
      <c r="E60" s="263"/>
      <c r="F60" s="263"/>
      <c r="G60" s="263"/>
      <c r="H60" s="263"/>
      <c r="J60" s="433"/>
      <c r="L60" s="4"/>
      <c r="M60" s="19"/>
      <c r="N60" s="14"/>
      <c r="O60" s="19"/>
      <c r="P60" s="20"/>
      <c r="Q60" s="14"/>
    </row>
    <row r="61" spans="1:17" ht="11.25">
      <c r="A61" s="263"/>
      <c r="B61" s="263"/>
      <c r="C61" s="263"/>
      <c r="D61" s="30"/>
      <c r="E61" s="263"/>
      <c r="F61" s="263"/>
      <c r="G61" s="263"/>
      <c r="H61" s="263"/>
      <c r="J61" s="433"/>
      <c r="L61" s="4"/>
      <c r="M61" s="19"/>
      <c r="N61" s="14"/>
      <c r="O61" s="19"/>
      <c r="P61" s="20"/>
      <c r="Q61" s="14"/>
    </row>
    <row r="62" spans="1:17" ht="12" thickBot="1">
      <c r="A62" s="31"/>
      <c r="B62" s="434"/>
      <c r="C62" s="434"/>
      <c r="D62" s="31"/>
      <c r="E62" s="263"/>
      <c r="F62" s="263"/>
      <c r="G62" s="263" t="s">
        <v>185</v>
      </c>
      <c r="H62" s="31"/>
      <c r="I62" s="435"/>
      <c r="J62" s="436"/>
      <c r="K62" s="437"/>
      <c r="L62" s="436">
        <v>361409.45</v>
      </c>
      <c r="M62" s="19"/>
      <c r="N62" s="14"/>
      <c r="O62" s="19"/>
      <c r="P62" s="20"/>
      <c r="Q62" s="14"/>
    </row>
    <row r="63" spans="1:17" ht="12" thickTop="1">
      <c r="A63" s="31"/>
      <c r="B63" s="434"/>
      <c r="C63" s="434"/>
      <c r="D63" s="31"/>
      <c r="E63" s="263"/>
      <c r="F63" s="263"/>
      <c r="G63" s="438"/>
      <c r="H63" s="438"/>
      <c r="J63" s="433"/>
      <c r="L63" s="4"/>
      <c r="M63" s="19"/>
      <c r="N63" s="14"/>
      <c r="O63" s="19"/>
      <c r="P63" s="20"/>
      <c r="Q63" s="14"/>
    </row>
    <row r="64" spans="1:17" ht="11.25">
      <c r="A64" s="31"/>
      <c r="B64" s="31"/>
      <c r="C64" s="31"/>
      <c r="D64" s="31"/>
      <c r="E64" s="31"/>
      <c r="F64" s="31"/>
      <c r="G64" s="31" t="s">
        <v>186</v>
      </c>
      <c r="H64" s="31"/>
      <c r="J64" s="439"/>
      <c r="L64" s="4">
        <f>L58+L60+L62</f>
        <v>2462627.21</v>
      </c>
      <c r="M64" s="19"/>
      <c r="N64" s="14"/>
      <c r="O64" s="19"/>
      <c r="P64" s="20"/>
      <c r="Q64" s="14"/>
    </row>
    <row r="65" spans="1:17" ht="11.25">
      <c r="A65" s="21"/>
      <c r="B65" s="425"/>
      <c r="C65" s="425"/>
      <c r="D65" s="425"/>
      <c r="E65" s="425"/>
      <c r="F65" s="425"/>
      <c r="G65" s="425"/>
      <c r="H65" s="425"/>
      <c r="I65" s="423"/>
      <c r="J65" s="423"/>
      <c r="K65" s="424"/>
      <c r="L65" s="423"/>
      <c r="M65" s="19"/>
      <c r="N65" s="14"/>
      <c r="O65" s="19"/>
      <c r="P65" s="20"/>
      <c r="Q65" s="14"/>
    </row>
    <row r="66" spans="1:17" ht="11.25">
      <c r="A66" s="32"/>
      <c r="B66" s="425"/>
      <c r="C66" s="425"/>
      <c r="D66" s="425"/>
      <c r="E66" s="425"/>
      <c r="F66" s="425"/>
      <c r="G66" s="425"/>
      <c r="H66" s="425"/>
      <c r="I66" s="423"/>
      <c r="J66" s="423"/>
      <c r="K66" s="424"/>
      <c r="L66" s="423"/>
      <c r="M66" s="19"/>
      <c r="N66" s="14"/>
      <c r="O66" s="19"/>
      <c r="P66" s="20"/>
      <c r="Q66" s="14"/>
    </row>
    <row r="67" spans="8:17" ht="11.25">
      <c r="H67" s="26"/>
      <c r="L67" s="4"/>
      <c r="M67" s="19"/>
      <c r="N67" s="14"/>
      <c r="O67" s="19"/>
      <c r="P67" s="20"/>
      <c r="Q67" s="14"/>
    </row>
    <row r="68" spans="8:17" ht="11.25">
      <c r="H68" s="26"/>
      <c r="L68" s="4"/>
      <c r="M68" s="19"/>
      <c r="N68" s="14"/>
      <c r="O68" s="19"/>
      <c r="P68" s="20"/>
      <c r="Q68" s="14"/>
    </row>
    <row r="69" spans="1:17" ht="11.25">
      <c r="A69" s="26" t="s">
        <v>237</v>
      </c>
      <c r="B69" s="26"/>
      <c r="C69" s="26"/>
      <c r="D69" s="26"/>
      <c r="E69" s="26"/>
      <c r="F69" s="26"/>
      <c r="H69" s="14"/>
      <c r="L69" s="4"/>
      <c r="M69" s="19"/>
      <c r="N69" s="14"/>
      <c r="O69" s="19"/>
      <c r="P69" s="20"/>
      <c r="Q69" s="14"/>
    </row>
    <row r="70" spans="7:17" ht="11.25">
      <c r="G70" s="263"/>
      <c r="H70" s="14"/>
      <c r="L70" s="4"/>
      <c r="M70" s="19"/>
      <c r="N70" s="14"/>
      <c r="O70" s="19"/>
      <c r="P70" s="20"/>
      <c r="Q70" s="14"/>
    </row>
    <row r="71" spans="1:23" s="21" customFormat="1" ht="11.25">
      <c r="A71" s="26" t="s">
        <v>187</v>
      </c>
      <c r="B71" s="28" t="s">
        <v>222</v>
      </c>
      <c r="C71" s="26"/>
      <c r="D71" s="14"/>
      <c r="E71" s="14"/>
      <c r="F71" s="14"/>
      <c r="G71" s="14"/>
      <c r="H71" s="14"/>
      <c r="I71" s="4"/>
      <c r="J71" s="4"/>
      <c r="K71" s="22"/>
      <c r="L71" s="4"/>
      <c r="M71" s="19"/>
      <c r="N71" s="14"/>
      <c r="O71" s="19"/>
      <c r="P71" s="20"/>
      <c r="Q71" s="14"/>
      <c r="R71" s="14"/>
      <c r="S71" s="14"/>
      <c r="T71" s="14"/>
      <c r="U71" s="14"/>
      <c r="V71" s="14"/>
      <c r="W71" s="14"/>
    </row>
    <row r="72" spans="3:17" ht="11.25">
      <c r="C72" s="4"/>
      <c r="D72" s="430"/>
      <c r="E72" s="29"/>
      <c r="H72" s="14"/>
      <c r="L72" s="4"/>
      <c r="M72" s="19"/>
      <c r="N72" s="14"/>
      <c r="O72" s="19"/>
      <c r="P72" s="20"/>
      <c r="Q72" s="14"/>
    </row>
    <row r="73" spans="1:17" ht="11.25">
      <c r="A73" s="263"/>
      <c r="B73" s="263" t="s">
        <v>181</v>
      </c>
      <c r="C73" s="470">
        <v>37206</v>
      </c>
      <c r="D73" s="430" t="s">
        <v>182</v>
      </c>
      <c r="E73" s="431">
        <v>4728</v>
      </c>
      <c r="F73" s="263" t="s">
        <v>183</v>
      </c>
      <c r="G73" s="263" t="s">
        <v>184</v>
      </c>
      <c r="H73" s="263"/>
      <c r="J73" s="432"/>
      <c r="L73" s="4">
        <v>2110919.64</v>
      </c>
      <c r="M73" s="19"/>
      <c r="N73" s="14"/>
      <c r="O73" s="19"/>
      <c r="P73" s="20"/>
      <c r="Q73" s="14"/>
    </row>
    <row r="74" spans="1:17" ht="11.25">
      <c r="A74" s="263"/>
      <c r="B74" s="263"/>
      <c r="C74" s="263"/>
      <c r="D74" s="263"/>
      <c r="E74" s="263"/>
      <c r="F74" s="263"/>
      <c r="G74" s="263"/>
      <c r="H74" s="263"/>
      <c r="J74" s="433"/>
      <c r="L74" s="4"/>
      <c r="M74" s="19"/>
      <c r="N74" s="14"/>
      <c r="O74" s="19"/>
      <c r="P74" s="20"/>
      <c r="Q74" s="14"/>
    </row>
    <row r="75" spans="1:17" ht="11.25">
      <c r="A75" s="263"/>
      <c r="B75" s="263"/>
      <c r="C75" s="263"/>
      <c r="D75" s="263"/>
      <c r="E75" s="263"/>
      <c r="F75" s="263"/>
      <c r="G75" s="263"/>
      <c r="H75" s="263"/>
      <c r="J75" s="433"/>
      <c r="L75" s="4"/>
      <c r="M75" s="19"/>
      <c r="N75" s="14"/>
      <c r="O75" s="19"/>
      <c r="P75" s="20"/>
      <c r="Q75" s="14"/>
    </row>
    <row r="76" spans="1:17" ht="11.25">
      <c r="A76" s="263"/>
      <c r="B76" s="263"/>
      <c r="C76" s="263"/>
      <c r="D76" s="30"/>
      <c r="E76" s="263"/>
      <c r="F76" s="263"/>
      <c r="G76" s="263"/>
      <c r="H76" s="263"/>
      <c r="J76" s="433"/>
      <c r="L76" s="4"/>
      <c r="M76" s="19"/>
      <c r="N76" s="14"/>
      <c r="O76" s="19"/>
      <c r="P76" s="20"/>
      <c r="Q76" s="14"/>
    </row>
    <row r="77" spans="1:17" ht="12" thickBot="1">
      <c r="A77" s="31"/>
      <c r="B77" s="434"/>
      <c r="C77" s="434"/>
      <c r="D77" s="31"/>
      <c r="E77" s="263"/>
      <c r="F77" s="263"/>
      <c r="G77" s="263" t="s">
        <v>185</v>
      </c>
      <c r="H77" s="31"/>
      <c r="I77" s="435"/>
      <c r="J77" s="436"/>
      <c r="K77" s="437"/>
      <c r="L77" s="436">
        <v>363078.18</v>
      </c>
      <c r="M77" s="19"/>
      <c r="N77" s="14"/>
      <c r="O77" s="19"/>
      <c r="P77" s="20"/>
      <c r="Q77" s="14"/>
    </row>
    <row r="78" spans="1:17" ht="12" thickTop="1">
      <c r="A78" s="31"/>
      <c r="B78" s="434"/>
      <c r="C78" s="434"/>
      <c r="D78" s="31"/>
      <c r="E78" s="263"/>
      <c r="F78" s="263"/>
      <c r="G78" s="438"/>
      <c r="H78" s="438"/>
      <c r="J78" s="433"/>
      <c r="L78" s="4"/>
      <c r="M78" s="19"/>
      <c r="N78" s="14"/>
      <c r="O78" s="19"/>
      <c r="P78" s="20"/>
      <c r="Q78" s="14"/>
    </row>
    <row r="79" spans="1:17" ht="11.25">
      <c r="A79" s="31"/>
      <c r="B79" s="31"/>
      <c r="C79" s="31"/>
      <c r="D79" s="31"/>
      <c r="E79" s="31"/>
      <c r="F79" s="31"/>
      <c r="G79" s="31" t="s">
        <v>186</v>
      </c>
      <c r="H79" s="31"/>
      <c r="J79" s="439"/>
      <c r="L79" s="4">
        <f>L73+L75+L77</f>
        <v>2473997.8200000003</v>
      </c>
      <c r="M79" s="19"/>
      <c r="N79" s="14"/>
      <c r="O79" s="19"/>
      <c r="P79" s="20"/>
      <c r="Q79" s="14"/>
    </row>
    <row r="80" spans="8:17" ht="11.25">
      <c r="H80" s="263"/>
      <c r="I80" s="29"/>
      <c r="J80" s="30"/>
      <c r="K80" s="33"/>
      <c r="L80" s="30"/>
      <c r="M80" s="19"/>
      <c r="N80" s="14"/>
      <c r="O80" s="19"/>
      <c r="P80" s="20"/>
      <c r="Q80" s="14"/>
    </row>
    <row r="81" spans="8:17" ht="11.25">
      <c r="H81" s="263"/>
      <c r="I81" s="30"/>
      <c r="J81" s="30"/>
      <c r="K81" s="33"/>
      <c r="L81" s="30"/>
      <c r="M81" s="19"/>
      <c r="N81" s="14"/>
      <c r="O81" s="19"/>
      <c r="P81" s="20"/>
      <c r="Q81" s="14"/>
    </row>
    <row r="82" spans="1:17" ht="11.25">
      <c r="A82" s="26" t="s">
        <v>239</v>
      </c>
      <c r="B82" s="26"/>
      <c r="C82" s="26"/>
      <c r="D82" s="26"/>
      <c r="E82" s="26"/>
      <c r="F82" s="26"/>
      <c r="H82" s="14"/>
      <c r="L82" s="4"/>
      <c r="M82" s="19"/>
      <c r="N82" s="14"/>
      <c r="O82" s="19"/>
      <c r="P82" s="20"/>
      <c r="Q82" s="14"/>
    </row>
    <row r="83" spans="7:17" ht="11.25">
      <c r="G83" s="263"/>
      <c r="H83" s="14"/>
      <c r="L83" s="4"/>
      <c r="M83" s="19"/>
      <c r="N83" s="14"/>
      <c r="O83" s="19"/>
      <c r="P83" s="20"/>
      <c r="Q83" s="14"/>
    </row>
    <row r="84" spans="1:17" ht="11.25">
      <c r="A84" s="26" t="s">
        <v>188</v>
      </c>
      <c r="B84" s="28" t="s">
        <v>227</v>
      </c>
      <c r="C84" s="26"/>
      <c r="H84" s="14"/>
      <c r="L84" s="4"/>
      <c r="M84" s="19"/>
      <c r="N84" s="14"/>
      <c r="O84" s="19"/>
      <c r="P84" s="20"/>
      <c r="Q84" s="14"/>
    </row>
    <row r="85" spans="3:17" ht="11.25">
      <c r="C85" s="4"/>
      <c r="D85" s="430"/>
      <c r="E85" s="29"/>
      <c r="H85" s="14"/>
      <c r="L85" s="4"/>
      <c r="M85" s="19"/>
      <c r="N85" s="14"/>
      <c r="O85" s="19"/>
      <c r="P85" s="20"/>
      <c r="Q85" s="14"/>
    </row>
    <row r="86" spans="1:17" ht="11.25">
      <c r="A86" s="263"/>
      <c r="B86" s="263" t="s">
        <v>181</v>
      </c>
      <c r="C86" s="471">
        <v>37.378</v>
      </c>
      <c r="D86" s="430" t="s">
        <v>182</v>
      </c>
      <c r="E86" s="431">
        <v>4728</v>
      </c>
      <c r="F86" s="263" t="s">
        <v>183</v>
      </c>
      <c r="G86" s="263" t="s">
        <v>184</v>
      </c>
      <c r="H86" s="263"/>
      <c r="J86" s="432"/>
      <c r="L86" s="4">
        <v>2120678.16</v>
      </c>
      <c r="M86" s="19"/>
      <c r="N86" s="14"/>
      <c r="O86" s="19"/>
      <c r="P86" s="20"/>
      <c r="Q86" s="14"/>
    </row>
    <row r="87" spans="1:17" ht="11.25">
      <c r="A87" s="263"/>
      <c r="B87" s="263"/>
      <c r="C87" s="263"/>
      <c r="D87" s="263"/>
      <c r="E87" s="263"/>
      <c r="F87" s="263"/>
      <c r="G87" s="263"/>
      <c r="H87" s="263"/>
      <c r="J87" s="433"/>
      <c r="L87" s="4"/>
      <c r="M87" s="19"/>
      <c r="N87" s="14"/>
      <c r="O87" s="19"/>
      <c r="P87" s="20"/>
      <c r="Q87" s="14"/>
    </row>
    <row r="88" spans="1:17" ht="11.25">
      <c r="A88" s="263"/>
      <c r="B88" s="263"/>
      <c r="C88" s="263"/>
      <c r="D88" s="263"/>
      <c r="E88" s="263"/>
      <c r="F88" s="263"/>
      <c r="G88" s="263"/>
      <c r="H88" s="263"/>
      <c r="J88" s="433"/>
      <c r="L88" s="4"/>
      <c r="M88" s="19"/>
      <c r="N88" s="14"/>
      <c r="O88" s="19"/>
      <c r="P88" s="20"/>
      <c r="Q88" s="14"/>
    </row>
    <row r="89" spans="1:17" ht="9" customHeight="1">
      <c r="A89" s="263"/>
      <c r="B89" s="263"/>
      <c r="C89" s="263"/>
      <c r="D89" s="30"/>
      <c r="E89" s="263"/>
      <c r="F89" s="263"/>
      <c r="G89" s="263"/>
      <c r="H89" s="263"/>
      <c r="J89" s="433"/>
      <c r="L89" s="4"/>
      <c r="M89" s="19"/>
      <c r="N89" s="14"/>
      <c r="O89" s="19"/>
      <c r="P89" s="20"/>
      <c r="Q89" s="14"/>
    </row>
    <row r="90" spans="1:17" ht="12" thickBot="1">
      <c r="A90" s="31"/>
      <c r="B90" s="434"/>
      <c r="C90" s="434"/>
      <c r="D90" s="31"/>
      <c r="E90" s="263"/>
      <c r="F90" s="263"/>
      <c r="G90" s="263" t="s">
        <v>185</v>
      </c>
      <c r="H90" s="31"/>
      <c r="I90" s="435"/>
      <c r="J90" s="436"/>
      <c r="K90" s="437"/>
      <c r="L90" s="436">
        <v>364756.67</v>
      </c>
      <c r="M90" s="19"/>
      <c r="N90" s="14"/>
      <c r="O90" s="19"/>
      <c r="P90" s="20"/>
      <c r="Q90" s="14"/>
    </row>
    <row r="91" spans="1:17" ht="10.5" customHeight="1" thickTop="1">
      <c r="A91" s="31"/>
      <c r="B91" s="434"/>
      <c r="C91" s="434"/>
      <c r="D91" s="31"/>
      <c r="E91" s="263"/>
      <c r="F91" s="263"/>
      <c r="G91" s="438"/>
      <c r="H91" s="438"/>
      <c r="J91" s="433"/>
      <c r="L91" s="4"/>
      <c r="M91" s="19"/>
      <c r="N91" s="14"/>
      <c r="O91" s="19"/>
      <c r="P91" s="20"/>
      <c r="Q91" s="14"/>
    </row>
    <row r="92" spans="1:17" ht="11.25" customHeight="1">
      <c r="A92" s="31"/>
      <c r="B92" s="31"/>
      <c r="C92" s="31"/>
      <c r="D92" s="31"/>
      <c r="E92" s="31"/>
      <c r="F92" s="31"/>
      <c r="G92" s="31" t="s">
        <v>186</v>
      </c>
      <c r="H92" s="31"/>
      <c r="J92" s="439"/>
      <c r="L92" s="4">
        <f>L86+L88+L90</f>
        <v>2485434.83</v>
      </c>
      <c r="M92" s="19"/>
      <c r="N92" s="14"/>
      <c r="O92" s="19"/>
      <c r="P92" s="20"/>
      <c r="Q92" s="14"/>
    </row>
    <row r="93" spans="8:17" ht="12" customHeight="1">
      <c r="H93" s="263"/>
      <c r="I93" s="30"/>
      <c r="J93" s="30"/>
      <c r="K93" s="33"/>
      <c r="L93" s="30"/>
      <c r="M93" s="19"/>
      <c r="N93" s="14"/>
      <c r="O93" s="19"/>
      <c r="P93" s="20"/>
      <c r="Q93" s="14"/>
    </row>
    <row r="94" spans="8:17" ht="10.5" customHeight="1">
      <c r="H94" s="263"/>
      <c r="I94" s="30"/>
      <c r="J94" s="30"/>
      <c r="K94" s="33"/>
      <c r="L94" s="30"/>
      <c r="M94" s="19"/>
      <c r="N94" s="14"/>
      <c r="O94" s="19"/>
      <c r="P94" s="20"/>
      <c r="Q94" s="14"/>
    </row>
    <row r="95" spans="1:17" ht="11.25" customHeight="1">
      <c r="A95" s="26"/>
      <c r="B95" s="26"/>
      <c r="C95" s="26"/>
      <c r="D95" s="26"/>
      <c r="E95" s="26"/>
      <c r="F95" s="26"/>
      <c r="H95" s="14"/>
      <c r="L95" s="4"/>
      <c r="M95" s="19"/>
      <c r="N95" s="14"/>
      <c r="O95" s="19"/>
      <c r="P95" s="20"/>
      <c r="Q95" s="14"/>
    </row>
    <row r="96" spans="7:17" ht="11.25">
      <c r="G96" s="263"/>
      <c r="H96" s="14"/>
      <c r="L96" s="4"/>
      <c r="M96" s="19"/>
      <c r="N96" s="14"/>
      <c r="O96" s="19"/>
      <c r="P96" s="20"/>
      <c r="Q96" s="14"/>
    </row>
    <row r="97" spans="1:17" ht="11.25">
      <c r="A97" s="26"/>
      <c r="B97" s="28"/>
      <c r="C97" s="26"/>
      <c r="H97" s="14"/>
      <c r="L97" s="4"/>
      <c r="M97" s="19"/>
      <c r="N97" s="14"/>
      <c r="O97" s="19"/>
      <c r="P97" s="20"/>
      <c r="Q97" s="14"/>
    </row>
    <row r="98" spans="3:17" ht="11.25">
      <c r="C98" s="4"/>
      <c r="D98" s="430"/>
      <c r="E98" s="29"/>
      <c r="H98" s="14"/>
      <c r="L98" s="4"/>
      <c r="M98" s="19"/>
      <c r="N98" s="14"/>
      <c r="O98" s="19"/>
      <c r="P98" s="20"/>
      <c r="Q98" s="14"/>
    </row>
    <row r="99" spans="1:17" ht="11.25">
      <c r="A99" s="263"/>
      <c r="B99" s="263"/>
      <c r="C99" s="30"/>
      <c r="D99" s="430"/>
      <c r="E99" s="431"/>
      <c r="F99" s="263"/>
      <c r="G99" s="263"/>
      <c r="H99" s="263"/>
      <c r="J99" s="432"/>
      <c r="L99" s="4"/>
      <c r="M99" s="19"/>
      <c r="N99" s="14"/>
      <c r="O99" s="19"/>
      <c r="P99" s="20"/>
      <c r="Q99" s="14"/>
    </row>
    <row r="100" spans="1:17" ht="11.25">
      <c r="A100" s="263"/>
      <c r="B100" s="263"/>
      <c r="C100" s="263"/>
      <c r="D100" s="263"/>
      <c r="E100" s="263"/>
      <c r="F100" s="263"/>
      <c r="G100" s="263"/>
      <c r="H100" s="263"/>
      <c r="J100" s="433"/>
      <c r="L100" s="4"/>
      <c r="M100" s="19"/>
      <c r="N100" s="14"/>
      <c r="O100" s="19"/>
      <c r="P100" s="20"/>
      <c r="Q100" s="14"/>
    </row>
    <row r="101" spans="1:17" ht="11.25">
      <c r="A101" s="263"/>
      <c r="B101" s="263"/>
      <c r="C101" s="263"/>
      <c r="D101" s="263"/>
      <c r="E101" s="263"/>
      <c r="F101" s="263"/>
      <c r="G101" s="263"/>
      <c r="H101" s="263"/>
      <c r="J101" s="433"/>
      <c r="L101" s="4"/>
      <c r="M101" s="19"/>
      <c r="N101" s="14"/>
      <c r="O101" s="19"/>
      <c r="P101" s="20"/>
      <c r="Q101" s="14"/>
    </row>
    <row r="102" spans="1:17" ht="11.25">
      <c r="A102" s="263"/>
      <c r="B102" s="263"/>
      <c r="C102" s="263"/>
      <c r="D102" s="30"/>
      <c r="E102" s="263"/>
      <c r="F102" s="263"/>
      <c r="G102" s="263"/>
      <c r="H102" s="263"/>
      <c r="J102" s="433"/>
      <c r="L102" s="4"/>
      <c r="M102" s="19"/>
      <c r="N102" s="14"/>
      <c r="O102" s="19"/>
      <c r="P102" s="20"/>
      <c r="Q102" s="14"/>
    </row>
    <row r="103" spans="1:17" ht="12" thickBot="1">
      <c r="A103" s="31"/>
      <c r="B103" s="434"/>
      <c r="C103" s="434"/>
      <c r="D103" s="31"/>
      <c r="E103" s="263"/>
      <c r="F103" s="263"/>
      <c r="G103" s="263"/>
      <c r="H103" s="31"/>
      <c r="I103" s="435"/>
      <c r="J103" s="436"/>
      <c r="K103" s="437"/>
      <c r="L103" s="436"/>
      <c r="M103" s="19"/>
      <c r="N103" s="14"/>
      <c r="O103" s="19"/>
      <c r="P103" s="20"/>
      <c r="Q103" s="14"/>
    </row>
    <row r="104" spans="1:17" ht="12" thickTop="1">
      <c r="A104" s="31"/>
      <c r="B104" s="434"/>
      <c r="C104" s="434"/>
      <c r="D104" s="31"/>
      <c r="E104" s="263"/>
      <c r="F104" s="263"/>
      <c r="G104" s="438"/>
      <c r="H104" s="438"/>
      <c r="J104" s="433"/>
      <c r="L104" s="4"/>
      <c r="M104" s="19"/>
      <c r="N104" s="14"/>
      <c r="O104" s="19"/>
      <c r="P104" s="20"/>
      <c r="Q104" s="14"/>
    </row>
    <row r="105" spans="1:17" ht="11.25">
      <c r="A105" s="31"/>
      <c r="B105" s="31"/>
      <c r="C105" s="31"/>
      <c r="D105" s="31"/>
      <c r="E105" s="31"/>
      <c r="F105" s="31"/>
      <c r="G105" s="31"/>
      <c r="H105" s="31"/>
      <c r="J105" s="439"/>
      <c r="L105" s="4"/>
      <c r="M105" s="19"/>
      <c r="N105" s="14"/>
      <c r="O105" s="19"/>
      <c r="P105" s="20"/>
      <c r="Q105" s="14"/>
    </row>
    <row r="106" spans="8:17" ht="11.25">
      <c r="H106" s="263"/>
      <c r="I106" s="30"/>
      <c r="J106" s="30"/>
      <c r="K106" s="33"/>
      <c r="L106" s="30"/>
      <c r="M106" s="19"/>
      <c r="N106" s="14"/>
      <c r="O106" s="19"/>
      <c r="P106" s="20"/>
      <c r="Q106" s="14"/>
    </row>
    <row r="107" spans="12:17" ht="11.25">
      <c r="L107" s="4"/>
      <c r="M107" s="19"/>
      <c r="N107" s="14"/>
      <c r="O107" s="19"/>
      <c r="P107" s="20"/>
      <c r="Q107" s="14"/>
    </row>
    <row r="108" spans="12:17" ht="11.25">
      <c r="L108" s="4"/>
      <c r="M108" s="19"/>
      <c r="N108" s="14"/>
      <c r="O108" s="19"/>
      <c r="P108" s="20"/>
      <c r="Q108" s="14"/>
    </row>
    <row r="109" spans="12:17" ht="11.25">
      <c r="L109" s="4"/>
      <c r="M109" s="19"/>
      <c r="N109" s="14"/>
      <c r="O109" s="19"/>
      <c r="P109" s="20"/>
      <c r="Q109" s="14"/>
    </row>
    <row r="110" spans="12:17" ht="11.25">
      <c r="L110" s="4"/>
      <c r="M110" s="19"/>
      <c r="N110" s="14"/>
      <c r="O110" s="19"/>
      <c r="P110" s="20"/>
      <c r="Q110" s="14"/>
    </row>
    <row r="111" spans="12:17" ht="11.25">
      <c r="L111" s="4"/>
      <c r="M111" s="19"/>
      <c r="N111" s="14"/>
      <c r="O111" s="19"/>
      <c r="P111" s="20"/>
      <c r="Q111" s="14"/>
    </row>
    <row r="112" spans="12:17" ht="11.25">
      <c r="L112" s="4"/>
      <c r="M112" s="19"/>
      <c r="N112" s="14"/>
      <c r="O112" s="19"/>
      <c r="P112" s="20"/>
      <c r="Q112" s="14"/>
    </row>
    <row r="113" spans="12:17" ht="11.25">
      <c r="L113" s="4"/>
      <c r="M113" s="19"/>
      <c r="N113" s="14"/>
      <c r="O113" s="19"/>
      <c r="P113" s="20"/>
      <c r="Q113" s="14"/>
    </row>
    <row r="114" spans="12:17" ht="11.25">
      <c r="L114" s="4"/>
      <c r="M114" s="19"/>
      <c r="N114" s="14"/>
      <c r="O114" s="19"/>
      <c r="P114" s="20"/>
      <c r="Q114" s="14"/>
    </row>
    <row r="115" spans="12:17" ht="11.25">
      <c r="L115" s="4"/>
      <c r="M115" s="19"/>
      <c r="N115" s="14"/>
      <c r="O115" s="19"/>
      <c r="P115" s="20"/>
      <c r="Q115" s="14"/>
    </row>
    <row r="116" spans="12:17" ht="11.25">
      <c r="L116" s="4"/>
      <c r="M116" s="19"/>
      <c r="N116" s="14"/>
      <c r="O116" s="19"/>
      <c r="P116" s="20"/>
      <c r="Q116" s="14"/>
    </row>
    <row r="117" spans="12:17" ht="11.25">
      <c r="L117" s="4"/>
      <c r="M117" s="19"/>
      <c r="N117" s="14"/>
      <c r="O117" s="19"/>
      <c r="P117" s="20"/>
      <c r="Q117" s="14"/>
    </row>
    <row r="118" spans="12:17" ht="11.25">
      <c r="L118" s="4"/>
      <c r="M118" s="19"/>
      <c r="N118" s="14"/>
      <c r="O118" s="19"/>
      <c r="P118" s="20"/>
      <c r="Q118" s="14"/>
    </row>
    <row r="119" spans="12:17" ht="11.25">
      <c r="L119" s="4"/>
      <c r="M119" s="19"/>
      <c r="N119" s="14"/>
      <c r="O119" s="19"/>
      <c r="P119" s="20"/>
      <c r="Q119" s="14"/>
    </row>
    <row r="120" spans="12:17" ht="11.25">
      <c r="L120" s="4"/>
      <c r="M120" s="19"/>
      <c r="N120" s="14"/>
      <c r="O120" s="19"/>
      <c r="P120" s="20"/>
      <c r="Q120" s="14"/>
    </row>
    <row r="121" spans="12:17" ht="11.25">
      <c r="L121" s="4"/>
      <c r="M121" s="19"/>
      <c r="N121" s="14"/>
      <c r="O121" s="19"/>
      <c r="P121" s="20"/>
      <c r="Q121" s="14"/>
    </row>
    <row r="122" spans="12:17" ht="11.25">
      <c r="L122" s="4"/>
      <c r="M122" s="19"/>
      <c r="N122" s="14"/>
      <c r="O122" s="19"/>
      <c r="P122" s="20"/>
      <c r="Q122" s="14"/>
    </row>
    <row r="123" spans="12:17" ht="11.25">
      <c r="L123" s="4"/>
      <c r="M123" s="19"/>
      <c r="N123" s="14"/>
      <c r="O123" s="19"/>
      <c r="P123" s="20"/>
      <c r="Q123" s="14"/>
    </row>
    <row r="124" spans="12:17" ht="11.25">
      <c r="L124" s="4"/>
      <c r="M124" s="19"/>
      <c r="N124" s="14"/>
      <c r="O124" s="19"/>
      <c r="P124" s="20"/>
      <c r="Q124" s="14"/>
    </row>
    <row r="125" spans="12:17" ht="11.25">
      <c r="L125" s="4"/>
      <c r="M125" s="19"/>
      <c r="N125" s="14"/>
      <c r="O125" s="19"/>
      <c r="P125" s="20"/>
      <c r="Q125" s="14"/>
    </row>
    <row r="126" spans="12:17" ht="11.25">
      <c r="L126" s="4"/>
      <c r="M126" s="19"/>
      <c r="N126" s="14"/>
      <c r="O126" s="19"/>
      <c r="P126" s="20"/>
      <c r="Q126" s="14"/>
    </row>
    <row r="127" spans="12:17" ht="11.25">
      <c r="L127" s="4"/>
      <c r="M127" s="19"/>
      <c r="N127" s="14"/>
      <c r="O127" s="19"/>
      <c r="P127" s="20"/>
      <c r="Q127" s="14"/>
    </row>
    <row r="128" spans="12:17" ht="11.25">
      <c r="L128" s="4"/>
      <c r="M128" s="19"/>
      <c r="N128" s="14"/>
      <c r="O128" s="19"/>
      <c r="P128" s="20"/>
      <c r="Q128" s="14"/>
    </row>
    <row r="129" spans="12:17" ht="11.25">
      <c r="L129" s="4"/>
      <c r="M129" s="19"/>
      <c r="N129" s="14"/>
      <c r="O129" s="19"/>
      <c r="P129" s="20"/>
      <c r="Q129" s="14"/>
    </row>
    <row r="130" spans="12:17" ht="11.25">
      <c r="L130" s="4"/>
      <c r="M130" s="19"/>
      <c r="N130" s="14"/>
      <c r="O130" s="19"/>
      <c r="P130" s="20"/>
      <c r="Q130" s="14"/>
    </row>
    <row r="131" spans="12:17" ht="11.25">
      <c r="L131" s="4"/>
      <c r="M131" s="19"/>
      <c r="N131" s="14"/>
      <c r="O131" s="19"/>
      <c r="P131" s="20"/>
      <c r="Q131" s="14"/>
    </row>
    <row r="132" spans="12:17" ht="11.25">
      <c r="L132" s="4"/>
      <c r="M132" s="19"/>
      <c r="N132" s="14"/>
      <c r="O132" s="19"/>
      <c r="P132" s="20"/>
      <c r="Q132" s="14"/>
    </row>
    <row r="133" spans="12:17" ht="11.25">
      <c r="L133" s="4"/>
      <c r="M133" s="19"/>
      <c r="N133" s="14"/>
      <c r="O133" s="19"/>
      <c r="P133" s="20"/>
      <c r="Q133" s="14"/>
    </row>
    <row r="134" spans="12:17" ht="11.25">
      <c r="L134" s="4"/>
      <c r="M134" s="19"/>
      <c r="N134" s="14"/>
      <c r="O134" s="19"/>
      <c r="P134" s="20"/>
      <c r="Q134" s="14"/>
    </row>
    <row r="135" spans="12:17" ht="11.25">
      <c r="L135" s="4"/>
      <c r="M135" s="19"/>
      <c r="N135" s="14"/>
      <c r="O135" s="19"/>
      <c r="P135" s="20"/>
      <c r="Q135" s="14"/>
    </row>
    <row r="136" spans="12:17" ht="11.25">
      <c r="L136" s="4"/>
      <c r="M136" s="19"/>
      <c r="N136" s="14"/>
      <c r="O136" s="19"/>
      <c r="P136" s="20"/>
      <c r="Q136" s="14"/>
    </row>
    <row r="137" spans="6:12" ht="11.25">
      <c r="F137" s="31"/>
      <c r="H137" s="31"/>
      <c r="I137" s="523"/>
      <c r="J137" s="523"/>
      <c r="K137" s="35"/>
      <c r="L137" s="93"/>
    </row>
    <row r="138" spans="8:12" ht="11.25">
      <c r="H138" s="262"/>
      <c r="I138" s="34"/>
      <c r="J138" s="34"/>
      <c r="K138" s="35"/>
      <c r="L138" s="93"/>
    </row>
    <row r="139" spans="8:12" ht="11.25">
      <c r="H139" s="28"/>
      <c r="I139" s="34"/>
      <c r="J139" s="34"/>
      <c r="K139" s="35"/>
      <c r="L139" s="93"/>
    </row>
    <row r="140" ht="11.25">
      <c r="H140" s="14"/>
    </row>
    <row r="141" ht="11.25">
      <c r="H141" s="263"/>
    </row>
    <row r="142" spans="8:11" ht="11.25">
      <c r="H142" s="263"/>
      <c r="I142" s="29"/>
      <c r="J142" s="30"/>
      <c r="K142" s="33"/>
    </row>
    <row r="143" spans="8:13" ht="11.25">
      <c r="H143" s="263"/>
      <c r="I143" s="30"/>
      <c r="J143" s="30"/>
      <c r="K143" s="33"/>
      <c r="M143" s="263"/>
    </row>
    <row r="144" spans="8:13" ht="12.75" customHeight="1">
      <c r="H144" s="263"/>
      <c r="I144" s="30"/>
      <c r="J144" s="30"/>
      <c r="K144" s="33"/>
      <c r="M144" s="263"/>
    </row>
    <row r="145" spans="8:13" ht="11.25">
      <c r="H145" s="31"/>
      <c r="I145" s="30"/>
      <c r="J145" s="30"/>
      <c r="K145" s="33"/>
      <c r="M145" s="31"/>
    </row>
    <row r="146" spans="8:13" ht="11.25">
      <c r="H146" s="31"/>
      <c r="I146" s="34"/>
      <c r="J146" s="30"/>
      <c r="K146" s="33"/>
      <c r="L146" s="93"/>
      <c r="M146" s="31"/>
    </row>
    <row r="147" spans="8:13" ht="11.25">
      <c r="H147" s="31"/>
      <c r="I147" s="34"/>
      <c r="J147" s="30"/>
      <c r="K147" s="33"/>
      <c r="L147" s="93"/>
      <c r="M147" s="31"/>
    </row>
    <row r="148" spans="8:13" ht="11.25">
      <c r="H148" s="31"/>
      <c r="I148" s="34"/>
      <c r="J148" s="34"/>
      <c r="K148" s="35"/>
      <c r="L148" s="93"/>
      <c r="M148" s="31"/>
    </row>
    <row r="149" spans="9:13" ht="11.25">
      <c r="I149" s="34"/>
      <c r="J149" s="34"/>
      <c r="K149" s="35"/>
      <c r="L149" s="93"/>
      <c r="M149" s="31"/>
    </row>
    <row r="150" spans="8:12" ht="11.25">
      <c r="H150" s="26"/>
      <c r="I150" s="27"/>
      <c r="J150" s="27"/>
      <c r="K150" s="36"/>
      <c r="L150" s="93"/>
    </row>
    <row r="151" ht="11.25">
      <c r="H151" s="14"/>
    </row>
    <row r="152" spans="8:13" ht="11.25">
      <c r="H152" s="263"/>
      <c r="M152" s="263"/>
    </row>
    <row r="153" spans="8:13" ht="11.25">
      <c r="H153" s="263"/>
      <c r="I153" s="29"/>
      <c r="J153" s="30"/>
      <c r="K153" s="33"/>
      <c r="M153" s="263"/>
    </row>
    <row r="154" spans="8:13" ht="11.25">
      <c r="H154" s="263"/>
      <c r="I154" s="30"/>
      <c r="J154" s="30"/>
      <c r="K154" s="33"/>
      <c r="M154" s="263"/>
    </row>
    <row r="155" spans="8:13" ht="11.25">
      <c r="H155" s="263"/>
      <c r="I155" s="30"/>
      <c r="J155" s="30"/>
      <c r="K155" s="33"/>
      <c r="M155" s="263"/>
    </row>
    <row r="156" spans="8:13" ht="11.25">
      <c r="H156" s="31"/>
      <c r="I156" s="30"/>
      <c r="J156" s="30"/>
      <c r="K156" s="33"/>
      <c r="M156" s="31"/>
    </row>
    <row r="157" spans="8:13" ht="11.25">
      <c r="H157" s="31"/>
      <c r="I157" s="34"/>
      <c r="J157" s="30"/>
      <c r="K157" s="33"/>
      <c r="L157" s="93"/>
      <c r="M157" s="31"/>
    </row>
    <row r="158" spans="8:13" ht="11.25">
      <c r="H158" s="31"/>
      <c r="I158" s="34"/>
      <c r="J158" s="30"/>
      <c r="K158" s="33"/>
      <c r="L158" s="93"/>
      <c r="M158" s="31"/>
    </row>
    <row r="159" spans="8:13" ht="11.25">
      <c r="H159" s="31"/>
      <c r="I159" s="34"/>
      <c r="J159" s="34"/>
      <c r="K159" s="35"/>
      <c r="L159" s="93"/>
      <c r="M159" s="31"/>
    </row>
    <row r="160" spans="9:13" ht="11.25">
      <c r="I160" s="34"/>
      <c r="J160" s="34"/>
      <c r="K160" s="35"/>
      <c r="L160" s="93"/>
      <c r="M160" s="21"/>
    </row>
    <row r="161" spans="8:12" ht="11.25">
      <c r="H161" s="32"/>
      <c r="I161" s="27"/>
      <c r="J161" s="27"/>
      <c r="K161" s="36"/>
      <c r="L161" s="93"/>
    </row>
    <row r="162" spans="8:12" ht="11.25">
      <c r="H162" s="32"/>
      <c r="I162" s="27"/>
      <c r="J162" s="27"/>
      <c r="K162" s="36"/>
      <c r="L162" s="93"/>
    </row>
    <row r="163" spans="9:13" ht="11.25">
      <c r="I163" s="27"/>
      <c r="J163" s="27"/>
      <c r="K163" s="36"/>
      <c r="L163" s="93"/>
      <c r="M163" s="263"/>
    </row>
    <row r="164" ht="11.25">
      <c r="M164" s="263"/>
    </row>
    <row r="165" ht="11.25">
      <c r="M165" s="263"/>
    </row>
    <row r="166" ht="11.25">
      <c r="M166" s="263"/>
    </row>
    <row r="167" ht="11.25">
      <c r="M167" s="31"/>
    </row>
    <row r="168" ht="11.25">
      <c r="M168" s="31"/>
    </row>
    <row r="169" ht="11.25">
      <c r="M169" s="31"/>
    </row>
    <row r="170" ht="11.25">
      <c r="M170" s="31"/>
    </row>
    <row r="171" ht="11.25">
      <c r="M171" s="21"/>
    </row>
    <row r="172" ht="11.25">
      <c r="M172" s="21"/>
    </row>
    <row r="173" ht="11.25">
      <c r="M173" s="21"/>
    </row>
  </sheetData>
  <sheetProtection/>
  <mergeCells count="15">
    <mergeCell ref="I137:J137"/>
    <mergeCell ref="A45:B45"/>
    <mergeCell ref="A50:B50"/>
    <mergeCell ref="B3:C3"/>
    <mergeCell ref="B6:L6"/>
    <mergeCell ref="B7:L7"/>
    <mergeCell ref="B8:C8"/>
    <mergeCell ref="A10:D10"/>
    <mergeCell ref="A12:A15"/>
    <mergeCell ref="B12:B15"/>
    <mergeCell ref="E12:G12"/>
    <mergeCell ref="I12:K12"/>
    <mergeCell ref="E13:G13"/>
    <mergeCell ref="A1:L1"/>
    <mergeCell ref="A2:L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0"/>
  <sheetViews>
    <sheetView zoomScalePageLayoutView="0" workbookViewId="0" topLeftCell="A40">
      <selection activeCell="D41" sqref="D41"/>
    </sheetView>
  </sheetViews>
  <sheetFormatPr defaultColWidth="9.140625" defaultRowHeight="12.75"/>
  <cols>
    <col min="1" max="1" width="5.57421875" style="0" customWidth="1"/>
    <col min="2" max="2" width="8.00390625" style="0" customWidth="1"/>
    <col min="3" max="3" width="53.7109375" style="0" customWidth="1"/>
    <col min="4" max="4" width="19.00390625" style="0" customWidth="1"/>
  </cols>
  <sheetData>
    <row r="1" spans="2:4" ht="12.75">
      <c r="B1" s="440" t="s">
        <v>189</v>
      </c>
      <c r="C1" s="441" t="s">
        <v>190</v>
      </c>
      <c r="D1" s="442" t="s">
        <v>191</v>
      </c>
    </row>
    <row r="2" ht="12.75">
      <c r="D2" s="1"/>
    </row>
    <row r="3" spans="1:4" ht="12.75">
      <c r="A3" s="440" t="s">
        <v>192</v>
      </c>
      <c r="B3" s="440">
        <v>31111</v>
      </c>
      <c r="C3" s="443" t="s">
        <v>193</v>
      </c>
      <c r="D3" s="1">
        <v>2101217.76</v>
      </c>
    </row>
    <row r="4" spans="1:4" ht="12.75">
      <c r="A4" s="440"/>
      <c r="B4" s="440">
        <v>31321</v>
      </c>
      <c r="C4" t="s">
        <v>232</v>
      </c>
      <c r="D4" s="1">
        <f>D3*15%</f>
        <v>315182.66399999993</v>
      </c>
    </row>
    <row r="5" spans="1:4" ht="12.75">
      <c r="A5" s="440"/>
      <c r="B5" s="440">
        <v>31322</v>
      </c>
      <c r="C5" t="s">
        <v>233</v>
      </c>
      <c r="D5" s="1">
        <f>D3*0.5%</f>
        <v>10506.0888</v>
      </c>
    </row>
    <row r="6" spans="1:4" ht="12.75">
      <c r="A6" s="444"/>
      <c r="B6" s="444">
        <v>31332</v>
      </c>
      <c r="C6" s="445" t="s">
        <v>234</v>
      </c>
      <c r="D6" s="446">
        <f>D3*1.7%</f>
        <v>35720.70192</v>
      </c>
    </row>
    <row r="7" spans="1:4" ht="12.75">
      <c r="A7" s="440"/>
      <c r="B7" s="440"/>
      <c r="D7" s="447">
        <f>SUM(D3:D6)</f>
        <v>2462627.2147199996</v>
      </c>
    </row>
    <row r="8" spans="1:4" ht="12.75">
      <c r="A8" s="440"/>
      <c r="B8" s="440"/>
      <c r="D8" s="1"/>
    </row>
    <row r="9" spans="1:4" ht="12.75">
      <c r="A9" s="440" t="s">
        <v>194</v>
      </c>
      <c r="B9" s="440">
        <v>31212</v>
      </c>
      <c r="C9" t="s">
        <v>195</v>
      </c>
      <c r="D9" s="1"/>
    </row>
    <row r="10" spans="2:4" ht="12.75">
      <c r="B10" s="440"/>
      <c r="C10" t="s">
        <v>196</v>
      </c>
      <c r="D10" s="1">
        <v>8400</v>
      </c>
    </row>
    <row r="11" spans="1:4" ht="12.75">
      <c r="A11" s="444"/>
      <c r="B11" s="444"/>
      <c r="C11" s="445" t="s">
        <v>197</v>
      </c>
      <c r="D11" s="446">
        <v>4500</v>
      </c>
    </row>
    <row r="12" spans="1:4" ht="12.75">
      <c r="A12" s="440"/>
      <c r="B12" s="448"/>
      <c r="C12" s="98"/>
      <c r="D12" s="449">
        <f>SUM(D9:D11)</f>
        <v>12900</v>
      </c>
    </row>
    <row r="13" spans="1:4" ht="12.75">
      <c r="A13" s="440"/>
      <c r="B13" s="448"/>
      <c r="C13" s="98"/>
      <c r="D13" s="8"/>
    </row>
    <row r="14" spans="1:4" ht="12.75">
      <c r="A14" s="444" t="s">
        <v>198</v>
      </c>
      <c r="B14" s="444">
        <v>31213</v>
      </c>
      <c r="C14" s="445" t="s">
        <v>235</v>
      </c>
      <c r="D14" s="450">
        <v>6000</v>
      </c>
    </row>
    <row r="15" spans="1:4" ht="12.75">
      <c r="A15" s="440"/>
      <c r="B15" s="448"/>
      <c r="C15" s="98"/>
      <c r="D15" s="8"/>
    </row>
    <row r="16" spans="1:4" ht="12.75">
      <c r="A16" s="440"/>
      <c r="B16" s="448"/>
      <c r="C16" s="98"/>
      <c r="D16" s="8"/>
    </row>
    <row r="17" spans="1:4" ht="12.75">
      <c r="A17" s="444" t="s">
        <v>199</v>
      </c>
      <c r="B17" s="444">
        <v>31214</v>
      </c>
      <c r="C17" s="445" t="s">
        <v>200</v>
      </c>
      <c r="D17" s="450"/>
    </row>
    <row r="18" spans="1:4" ht="12.75">
      <c r="A18" s="440"/>
      <c r="B18" s="448"/>
      <c r="C18" s="98"/>
      <c r="D18" s="8"/>
    </row>
    <row r="19" spans="1:4" ht="12.75">
      <c r="A19" s="440"/>
      <c r="B19" s="440"/>
      <c r="D19" s="447"/>
    </row>
    <row r="20" spans="1:4" ht="12.75">
      <c r="A20" s="440" t="s">
        <v>201</v>
      </c>
      <c r="B20" s="440">
        <v>31215</v>
      </c>
      <c r="C20" t="s">
        <v>202</v>
      </c>
      <c r="D20" s="64">
        <v>6000</v>
      </c>
    </row>
    <row r="21" spans="1:4" ht="12.75">
      <c r="A21" s="445"/>
      <c r="B21" s="445"/>
      <c r="C21" s="451"/>
      <c r="D21" s="446"/>
    </row>
    <row r="22" ht="12.75">
      <c r="D22" s="447"/>
    </row>
    <row r="23" spans="1:4" ht="12.75">
      <c r="A23" s="452" t="s">
        <v>203</v>
      </c>
      <c r="B23" s="452">
        <v>32121</v>
      </c>
      <c r="C23" s="451" t="s">
        <v>0</v>
      </c>
      <c r="D23" s="453">
        <v>88000</v>
      </c>
    </row>
    <row r="24" ht="12.75">
      <c r="D24" s="1"/>
    </row>
    <row r="25" spans="1:4" ht="25.5">
      <c r="A25" s="454" t="s">
        <v>204</v>
      </c>
      <c r="B25" s="455">
        <v>32955</v>
      </c>
      <c r="C25" s="456" t="s">
        <v>205</v>
      </c>
      <c r="D25" s="447">
        <v>12000</v>
      </c>
    </row>
    <row r="26" ht="12.75">
      <c r="D26" s="1"/>
    </row>
    <row r="27" ht="12.75">
      <c r="D27" s="1"/>
    </row>
    <row r="28" spans="1:4" ht="18">
      <c r="A28" s="533" t="s">
        <v>206</v>
      </c>
      <c r="B28" s="533"/>
      <c r="C28" s="533"/>
      <c r="D28" s="533"/>
    </row>
    <row r="29" ht="12.75">
      <c r="D29" s="1"/>
    </row>
    <row r="30" spans="1:4" ht="12.75">
      <c r="A30" s="440" t="s">
        <v>192</v>
      </c>
      <c r="C30" s="443"/>
      <c r="D30" s="1"/>
    </row>
    <row r="32" spans="3:4" ht="12.75">
      <c r="C32" s="443" t="s">
        <v>241</v>
      </c>
      <c r="D32" s="1">
        <v>2101217.76</v>
      </c>
    </row>
    <row r="33" spans="3:4" ht="12.75">
      <c r="C33" t="s">
        <v>207</v>
      </c>
      <c r="D33" s="1">
        <f>D32*15%</f>
        <v>315182.66399999993</v>
      </c>
    </row>
    <row r="34" spans="3:4" ht="12.75">
      <c r="C34" t="s">
        <v>208</v>
      </c>
      <c r="D34" s="1">
        <f>D32*0.5%</f>
        <v>10506.0888</v>
      </c>
    </row>
    <row r="35" spans="1:4" ht="12.75">
      <c r="A35" s="445"/>
      <c r="B35" s="445"/>
      <c r="C35" s="451" t="s">
        <v>209</v>
      </c>
      <c r="D35" s="446">
        <f>D32*1.7%</f>
        <v>35720.70192</v>
      </c>
    </row>
    <row r="36" spans="3:4" ht="12.75">
      <c r="C36" s="457" t="s">
        <v>210</v>
      </c>
      <c r="D36" s="447">
        <f>SUM(D32:D35)</f>
        <v>2462627.2147199996</v>
      </c>
    </row>
    <row r="37" ht="12.75">
      <c r="D37" s="1"/>
    </row>
    <row r="38" ht="12.75">
      <c r="D38" s="1"/>
    </row>
    <row r="39" spans="1:4" ht="12.75">
      <c r="A39" t="s">
        <v>211</v>
      </c>
      <c r="C39" t="s">
        <v>212</v>
      </c>
      <c r="D39" s="1">
        <f>D36</f>
        <v>2462627.2147199996</v>
      </c>
    </row>
    <row r="40" spans="1:4" ht="12.75">
      <c r="A40">
        <v>3121</v>
      </c>
      <c r="C40" s="443" t="s">
        <v>213</v>
      </c>
      <c r="D40" s="8">
        <v>24900</v>
      </c>
    </row>
    <row r="41" spans="1:4" ht="12.75">
      <c r="A41">
        <v>3212</v>
      </c>
      <c r="C41" s="443" t="s">
        <v>214</v>
      </c>
      <c r="D41" s="8">
        <v>88000</v>
      </c>
    </row>
    <row r="42" spans="1:4" ht="12.75">
      <c r="A42">
        <v>3295</v>
      </c>
      <c r="C42" s="443" t="s">
        <v>215</v>
      </c>
      <c r="D42" s="8">
        <v>12000</v>
      </c>
    </row>
    <row r="43" spans="3:4" ht="12.75">
      <c r="C43" s="443"/>
      <c r="D43" s="458"/>
    </row>
    <row r="44" ht="12.75">
      <c r="D44" s="64">
        <f>SUM(D39:D42)</f>
        <v>2587527.2147199996</v>
      </c>
    </row>
    <row r="45" spans="3:4" ht="15.75">
      <c r="C45" s="459" t="s">
        <v>236</v>
      </c>
      <c r="D45" s="1"/>
    </row>
    <row r="59" spans="2:4" ht="12.75">
      <c r="B59" s="440" t="s">
        <v>189</v>
      </c>
      <c r="C59" s="441" t="s">
        <v>190</v>
      </c>
      <c r="D59" s="442" t="s">
        <v>191</v>
      </c>
    </row>
    <row r="60" ht="12.75">
      <c r="D60" s="1"/>
    </row>
    <row r="61" spans="1:4" ht="12.75">
      <c r="A61" s="440" t="s">
        <v>192</v>
      </c>
      <c r="B61" s="440">
        <v>31111</v>
      </c>
      <c r="C61" s="443" t="s">
        <v>193</v>
      </c>
      <c r="D61" s="1">
        <v>2110919.64</v>
      </c>
    </row>
    <row r="62" spans="1:4" ht="12.75">
      <c r="A62" s="440"/>
      <c r="B62" s="440">
        <v>31321</v>
      </c>
      <c r="C62" t="s">
        <v>232</v>
      </c>
      <c r="D62" s="1">
        <f>D61*15%</f>
        <v>316637.946</v>
      </c>
    </row>
    <row r="63" spans="1:4" ht="12.75">
      <c r="A63" s="440"/>
      <c r="B63" s="440">
        <v>31322</v>
      </c>
      <c r="C63" t="s">
        <v>233</v>
      </c>
      <c r="D63" s="1">
        <f>D61*0.5%</f>
        <v>10554.5982</v>
      </c>
    </row>
    <row r="64" spans="1:4" ht="12.75">
      <c r="A64" s="444"/>
      <c r="B64" s="444">
        <v>31332</v>
      </c>
      <c r="C64" s="445" t="s">
        <v>234</v>
      </c>
      <c r="D64" s="446">
        <f>D61*1.7%</f>
        <v>35885.63388</v>
      </c>
    </row>
    <row r="65" spans="1:4" ht="12.75">
      <c r="A65" s="440"/>
      <c r="B65" s="440"/>
      <c r="D65" s="447">
        <f>SUM(D61:D64)</f>
        <v>2473997.81808</v>
      </c>
    </row>
    <row r="66" spans="1:4" ht="12.75">
      <c r="A66" s="440"/>
      <c r="B66" s="440"/>
      <c r="D66" s="1"/>
    </row>
    <row r="67" spans="1:4" ht="12.75">
      <c r="A67" s="440" t="s">
        <v>194</v>
      </c>
      <c r="B67" s="440">
        <v>31212</v>
      </c>
      <c r="C67" t="s">
        <v>195</v>
      </c>
      <c r="D67" s="1"/>
    </row>
    <row r="68" spans="2:4" ht="12.75">
      <c r="B68" s="440"/>
      <c r="C68" t="s">
        <v>196</v>
      </c>
      <c r="D68" s="1">
        <v>8400</v>
      </c>
    </row>
    <row r="69" spans="1:4" ht="12.75">
      <c r="A69" s="444"/>
      <c r="B69" s="444"/>
      <c r="C69" s="445" t="s">
        <v>197</v>
      </c>
      <c r="D69" s="446">
        <v>14250</v>
      </c>
    </row>
    <row r="70" spans="1:4" ht="12.75">
      <c r="A70" s="440"/>
      <c r="B70" s="448"/>
      <c r="C70" s="98"/>
      <c r="D70" s="449">
        <f>SUM(D67:D69)</f>
        <v>22650</v>
      </c>
    </row>
    <row r="71" spans="1:4" ht="12.75">
      <c r="A71" s="440"/>
      <c r="B71" s="448"/>
      <c r="C71" s="98"/>
      <c r="D71" s="8"/>
    </row>
    <row r="72" spans="1:4" ht="12.75">
      <c r="A72" s="444" t="s">
        <v>198</v>
      </c>
      <c r="B72" s="444">
        <v>31213</v>
      </c>
      <c r="C72" s="445" t="s">
        <v>235</v>
      </c>
      <c r="D72" s="450">
        <v>6000</v>
      </c>
    </row>
    <row r="73" spans="1:4" ht="12.75">
      <c r="A73" s="440"/>
      <c r="B73" s="448"/>
      <c r="C73" s="98"/>
      <c r="D73" s="8"/>
    </row>
    <row r="74" spans="1:4" ht="12.75">
      <c r="A74" s="440"/>
      <c r="B74" s="448"/>
      <c r="C74" s="98"/>
      <c r="D74" s="8"/>
    </row>
    <row r="75" spans="1:4" ht="12.75">
      <c r="A75" s="444" t="s">
        <v>199</v>
      </c>
      <c r="B75" s="444">
        <v>31214</v>
      </c>
      <c r="C75" s="445" t="s">
        <v>200</v>
      </c>
      <c r="D75" s="450"/>
    </row>
    <row r="76" spans="1:4" ht="12.75">
      <c r="A76" s="440"/>
      <c r="B76" s="448"/>
      <c r="C76" s="98"/>
      <c r="D76" s="8"/>
    </row>
    <row r="77" spans="1:4" ht="12.75">
      <c r="A77" s="440"/>
      <c r="B77" s="440"/>
      <c r="D77" s="447"/>
    </row>
    <row r="78" spans="1:4" ht="12.75">
      <c r="A78" s="440" t="s">
        <v>201</v>
      </c>
      <c r="B78" s="440">
        <v>31215</v>
      </c>
      <c r="C78" t="s">
        <v>202</v>
      </c>
      <c r="D78" s="64">
        <v>6000</v>
      </c>
    </row>
    <row r="79" spans="1:4" ht="12.75">
      <c r="A79" s="445"/>
      <c r="B79" s="445"/>
      <c r="C79" s="451"/>
      <c r="D79" s="446"/>
    </row>
    <row r="80" ht="12.75">
      <c r="D80" s="447"/>
    </row>
    <row r="81" spans="1:4" ht="12.75">
      <c r="A81" s="452" t="s">
        <v>203</v>
      </c>
      <c r="B81" s="452">
        <v>32121</v>
      </c>
      <c r="C81" s="451" t="s">
        <v>0</v>
      </c>
      <c r="D81" s="453">
        <v>88000</v>
      </c>
    </row>
    <row r="82" ht="12.75">
      <c r="D82" s="1"/>
    </row>
    <row r="83" spans="1:4" ht="25.5">
      <c r="A83" s="454" t="s">
        <v>204</v>
      </c>
      <c r="B83" s="455">
        <v>32955</v>
      </c>
      <c r="C83" s="456" t="s">
        <v>205</v>
      </c>
      <c r="D83" s="447">
        <v>12000</v>
      </c>
    </row>
    <row r="84" ht="12.75">
      <c r="D84" s="1"/>
    </row>
    <row r="85" ht="12.75">
      <c r="D85" s="1"/>
    </row>
    <row r="86" spans="1:4" ht="18">
      <c r="A86" s="533" t="s">
        <v>206</v>
      </c>
      <c r="B86" s="533"/>
      <c r="C86" s="533"/>
      <c r="D86" s="533"/>
    </row>
    <row r="87" ht="12.75">
      <c r="D87" s="1"/>
    </row>
    <row r="88" spans="1:4" ht="12.75">
      <c r="A88" s="440" t="s">
        <v>192</v>
      </c>
      <c r="C88" s="443"/>
      <c r="D88" s="1"/>
    </row>
    <row r="90" spans="3:4" ht="12.75">
      <c r="C90" s="443" t="s">
        <v>242</v>
      </c>
      <c r="D90" s="1">
        <v>2110919.64</v>
      </c>
    </row>
    <row r="91" spans="3:4" ht="12.75">
      <c r="C91" t="s">
        <v>207</v>
      </c>
      <c r="D91" s="1">
        <f>D90*15%</f>
        <v>316637.946</v>
      </c>
    </row>
    <row r="92" spans="3:4" ht="12.75">
      <c r="C92" t="s">
        <v>208</v>
      </c>
      <c r="D92" s="1">
        <f>D90*0.5%</f>
        <v>10554.5982</v>
      </c>
    </row>
    <row r="93" spans="1:4" ht="12.75">
      <c r="A93" s="445"/>
      <c r="B93" s="445"/>
      <c r="C93" s="451" t="s">
        <v>209</v>
      </c>
      <c r="D93" s="446">
        <f>D90*1.7%</f>
        <v>35885.63388</v>
      </c>
    </row>
    <row r="94" spans="3:4" ht="12.75">
      <c r="C94" s="457" t="s">
        <v>210</v>
      </c>
      <c r="D94" s="447">
        <f>SUM(D90:D93)</f>
        <v>2473997.81808</v>
      </c>
    </row>
    <row r="95" ht="12.75">
      <c r="D95" s="1"/>
    </row>
    <row r="96" ht="12.75">
      <c r="D96" s="1"/>
    </row>
    <row r="97" spans="1:4" ht="12.75">
      <c r="A97" t="s">
        <v>211</v>
      </c>
      <c r="C97" t="s">
        <v>212</v>
      </c>
      <c r="D97" s="1">
        <f>D94</f>
        <v>2473997.81808</v>
      </c>
    </row>
    <row r="98" spans="1:4" ht="12.75">
      <c r="A98">
        <v>3121</v>
      </c>
      <c r="C98" s="443" t="s">
        <v>213</v>
      </c>
      <c r="D98" s="8">
        <v>34650</v>
      </c>
    </row>
    <row r="99" spans="1:4" ht="12.75">
      <c r="A99">
        <v>3212</v>
      </c>
      <c r="C99" s="443" t="s">
        <v>214</v>
      </c>
      <c r="D99" s="8">
        <v>88000</v>
      </c>
    </row>
    <row r="100" spans="1:4" ht="12.75">
      <c r="A100">
        <v>3295</v>
      </c>
      <c r="C100" s="443" t="s">
        <v>215</v>
      </c>
      <c r="D100" s="8">
        <v>12000</v>
      </c>
    </row>
    <row r="101" spans="3:4" ht="12.75">
      <c r="C101" s="443"/>
      <c r="D101" s="458"/>
    </row>
    <row r="102" ht="12.75">
      <c r="D102" s="64">
        <f>SUM(D97:D100)</f>
        <v>2608647.81808</v>
      </c>
    </row>
    <row r="103" spans="3:4" ht="15.75">
      <c r="C103" s="459" t="s">
        <v>238</v>
      </c>
      <c r="D103" s="1"/>
    </row>
    <row r="116" spans="2:4" ht="12.75">
      <c r="B116" s="440" t="s">
        <v>189</v>
      </c>
      <c r="C116" s="441" t="s">
        <v>190</v>
      </c>
      <c r="D116" s="442" t="s">
        <v>191</v>
      </c>
    </row>
    <row r="117" ht="12.75">
      <c r="D117" s="1"/>
    </row>
    <row r="118" spans="1:4" ht="12.75">
      <c r="A118" s="440" t="s">
        <v>192</v>
      </c>
      <c r="B118" s="440">
        <v>31111</v>
      </c>
      <c r="C118" s="443" t="s">
        <v>193</v>
      </c>
      <c r="D118" s="1">
        <v>2120678.16</v>
      </c>
    </row>
    <row r="119" spans="1:4" ht="12.75">
      <c r="A119" s="440"/>
      <c r="B119" s="440">
        <v>31321</v>
      </c>
      <c r="C119" t="s">
        <v>232</v>
      </c>
      <c r="D119" s="1">
        <f>D118*15%</f>
        <v>318101.724</v>
      </c>
    </row>
    <row r="120" spans="1:4" ht="12.75">
      <c r="A120" s="440"/>
      <c r="B120" s="440">
        <v>31322</v>
      </c>
      <c r="C120" t="s">
        <v>233</v>
      </c>
      <c r="D120" s="1">
        <f>D118*0.5%</f>
        <v>10603.390800000001</v>
      </c>
    </row>
    <row r="121" spans="1:4" ht="12.75">
      <c r="A121" s="444"/>
      <c r="B121" s="444">
        <v>31332</v>
      </c>
      <c r="C121" s="445" t="s">
        <v>234</v>
      </c>
      <c r="D121" s="446">
        <f>D118*1.7%</f>
        <v>36051.52872</v>
      </c>
    </row>
    <row r="122" spans="1:4" ht="12.75">
      <c r="A122" s="440"/>
      <c r="B122" s="440"/>
      <c r="D122" s="447">
        <f>SUM(D118:D121)</f>
        <v>2485434.80352</v>
      </c>
    </row>
    <row r="123" spans="1:4" ht="12.75">
      <c r="A123" s="440"/>
      <c r="B123" s="440"/>
      <c r="D123" s="1"/>
    </row>
    <row r="124" spans="1:4" ht="12.75">
      <c r="A124" s="440" t="s">
        <v>194</v>
      </c>
      <c r="B124" s="440">
        <v>31212</v>
      </c>
      <c r="C124" t="s">
        <v>195</v>
      </c>
      <c r="D124" s="1"/>
    </row>
    <row r="125" spans="2:4" ht="12.75">
      <c r="B125" s="440"/>
      <c r="C125" t="s">
        <v>196</v>
      </c>
      <c r="D125" s="1">
        <v>8400</v>
      </c>
    </row>
    <row r="126" spans="1:4" ht="12.75">
      <c r="A126" s="444"/>
      <c r="B126" s="444"/>
      <c r="C126" s="445" t="s">
        <v>197</v>
      </c>
      <c r="D126" s="446">
        <v>9000</v>
      </c>
    </row>
    <row r="127" spans="1:4" ht="12.75">
      <c r="A127" s="440"/>
      <c r="B127" s="448"/>
      <c r="C127" s="98"/>
      <c r="D127" s="449">
        <f>SUM(D124:D126)</f>
        <v>17400</v>
      </c>
    </row>
    <row r="128" spans="1:4" ht="12.75">
      <c r="A128" s="440"/>
      <c r="B128" s="448"/>
      <c r="C128" s="98"/>
      <c r="D128" s="8"/>
    </row>
    <row r="129" spans="1:4" ht="12.75">
      <c r="A129" s="444" t="s">
        <v>198</v>
      </c>
      <c r="B129" s="444">
        <v>31213</v>
      </c>
      <c r="C129" s="445" t="s">
        <v>235</v>
      </c>
      <c r="D129" s="450">
        <v>6000</v>
      </c>
    </row>
    <row r="130" spans="1:4" ht="12.75">
      <c r="A130" s="440"/>
      <c r="B130" s="448"/>
      <c r="C130" s="98"/>
      <c r="D130" s="8"/>
    </row>
    <row r="131" spans="1:4" ht="12.75">
      <c r="A131" s="440"/>
      <c r="B131" s="448"/>
      <c r="C131" s="98"/>
      <c r="D131" s="8"/>
    </row>
    <row r="132" spans="1:4" ht="12.75">
      <c r="A132" s="444" t="s">
        <v>199</v>
      </c>
      <c r="B132" s="444">
        <v>31214</v>
      </c>
      <c r="C132" s="445" t="s">
        <v>200</v>
      </c>
      <c r="D132" s="450"/>
    </row>
    <row r="133" spans="1:4" ht="12.75">
      <c r="A133" s="440"/>
      <c r="B133" s="448"/>
      <c r="C133" s="98"/>
      <c r="D133" s="8"/>
    </row>
    <row r="134" spans="1:4" ht="12.75">
      <c r="A134" s="440"/>
      <c r="B134" s="440"/>
      <c r="D134" s="447"/>
    </row>
    <row r="135" spans="1:4" ht="12.75">
      <c r="A135" s="440" t="s">
        <v>201</v>
      </c>
      <c r="B135" s="440">
        <v>31215</v>
      </c>
      <c r="C135" t="s">
        <v>202</v>
      </c>
      <c r="D135" s="64">
        <v>6000</v>
      </c>
    </row>
    <row r="136" spans="1:4" ht="12.75">
      <c r="A136" s="445"/>
      <c r="B136" s="445"/>
      <c r="C136" s="451"/>
      <c r="D136" s="446"/>
    </row>
    <row r="137" ht="12.75">
      <c r="D137" s="447"/>
    </row>
    <row r="138" spans="1:4" ht="12.75">
      <c r="A138" s="452" t="s">
        <v>203</v>
      </c>
      <c r="B138" s="452">
        <v>32121</v>
      </c>
      <c r="C138" s="451" t="s">
        <v>0</v>
      </c>
      <c r="D138" s="453">
        <v>88000</v>
      </c>
    </row>
    <row r="139" ht="12.75">
      <c r="D139" s="1"/>
    </row>
    <row r="140" spans="1:4" ht="25.5">
      <c r="A140" s="454" t="s">
        <v>204</v>
      </c>
      <c r="B140" s="455">
        <v>32955</v>
      </c>
      <c r="C140" s="456" t="s">
        <v>205</v>
      </c>
      <c r="D140" s="447">
        <v>12000</v>
      </c>
    </row>
    <row r="141" ht="12.75">
      <c r="D141" s="1"/>
    </row>
    <row r="142" ht="12.75">
      <c r="D142" s="1"/>
    </row>
    <row r="143" spans="1:4" ht="18">
      <c r="A143" s="533" t="s">
        <v>206</v>
      </c>
      <c r="B143" s="533"/>
      <c r="C143" s="533"/>
      <c r="D143" s="533"/>
    </row>
    <row r="144" ht="12.75">
      <c r="D144" s="1"/>
    </row>
    <row r="145" spans="1:4" ht="12.75">
      <c r="A145" s="440" t="s">
        <v>192</v>
      </c>
      <c r="C145" s="443"/>
      <c r="D145" s="1"/>
    </row>
    <row r="147" spans="3:4" ht="12.75">
      <c r="C147" s="443" t="s">
        <v>243</v>
      </c>
      <c r="D147" s="1">
        <v>2120678.16</v>
      </c>
    </row>
    <row r="148" spans="3:4" ht="12.75">
      <c r="C148" t="s">
        <v>207</v>
      </c>
      <c r="D148" s="1">
        <f>D147*15%</f>
        <v>318101.724</v>
      </c>
    </row>
    <row r="149" spans="3:4" ht="12.75">
      <c r="C149" t="s">
        <v>208</v>
      </c>
      <c r="D149" s="1">
        <f>D147*0.5%</f>
        <v>10603.390800000001</v>
      </c>
    </row>
    <row r="150" spans="1:4" ht="12.75">
      <c r="A150" s="445"/>
      <c r="B150" s="445"/>
      <c r="C150" s="451" t="s">
        <v>209</v>
      </c>
      <c r="D150" s="446">
        <f>D147*1.7%</f>
        <v>36051.52872</v>
      </c>
    </row>
    <row r="151" spans="3:4" ht="12.75">
      <c r="C151" s="457" t="s">
        <v>210</v>
      </c>
      <c r="D151" s="447">
        <f>SUM(D147:D150)</f>
        <v>2485434.80352</v>
      </c>
    </row>
    <row r="152" ht="12.75">
      <c r="D152" s="1"/>
    </row>
    <row r="153" ht="12.75">
      <c r="D153" s="1"/>
    </row>
    <row r="154" spans="1:4" ht="12.75">
      <c r="A154" t="s">
        <v>211</v>
      </c>
      <c r="C154" t="s">
        <v>212</v>
      </c>
      <c r="D154" s="1">
        <f>D151</f>
        <v>2485434.80352</v>
      </c>
    </row>
    <row r="155" spans="1:4" ht="12.75">
      <c r="A155">
        <v>3121</v>
      </c>
      <c r="C155" s="443" t="s">
        <v>213</v>
      </c>
      <c r="D155" s="8">
        <v>29400</v>
      </c>
    </row>
    <row r="156" spans="1:4" ht="12.75">
      <c r="A156">
        <v>3212</v>
      </c>
      <c r="C156" s="443" t="s">
        <v>214</v>
      </c>
      <c r="D156" s="8">
        <v>88000</v>
      </c>
    </row>
    <row r="157" spans="1:4" ht="12.75">
      <c r="A157">
        <v>3295</v>
      </c>
      <c r="C157" s="443" t="s">
        <v>215</v>
      </c>
      <c r="D157" s="8">
        <v>12000</v>
      </c>
    </row>
    <row r="158" spans="3:4" ht="12.75">
      <c r="C158" s="443"/>
      <c r="D158" s="458"/>
    </row>
    <row r="159" ht="12.75">
      <c r="D159" s="64">
        <f>SUM(D154:D157)</f>
        <v>2614834.80352</v>
      </c>
    </row>
    <row r="160" spans="3:4" ht="15.75">
      <c r="C160" s="459" t="s">
        <v>227</v>
      </c>
      <c r="D160" s="1"/>
    </row>
  </sheetData>
  <sheetProtection/>
  <mergeCells count="3">
    <mergeCell ref="A28:D28"/>
    <mergeCell ref="A86:D86"/>
    <mergeCell ref="A143:D1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GKM</dc:creator>
  <cp:keywords/>
  <dc:description/>
  <cp:lastModifiedBy>nn</cp:lastModifiedBy>
  <cp:lastPrinted>2017-10-11T08:27:45Z</cp:lastPrinted>
  <dcterms:created xsi:type="dcterms:W3CDTF">2006-02-07T13:02:10Z</dcterms:created>
  <dcterms:modified xsi:type="dcterms:W3CDTF">2017-10-11T11:00:18Z</dcterms:modified>
  <cp:category/>
  <cp:version/>
  <cp:contentType/>
  <cp:contentStatus/>
</cp:coreProperties>
</file>