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1340" windowHeight="6540" activeTab="0"/>
  </bookViews>
  <sheets>
    <sheet name="sred.za plaće 2016." sheetId="1" r:id="rId1"/>
    <sheet name="OBRAZLOŽENJE PLAĆE 2016.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<sst xmlns="http://schemas.openxmlformats.org/spreadsheetml/2006/main" count="222" uniqueCount="130">
  <si>
    <t>Naknade za prijevoz na posao i s posla</t>
  </si>
  <si>
    <t>Ravnatelj</t>
  </si>
  <si>
    <t xml:space="preserve">NAZIV PRORAČUNSKOG KORISNIKA                                                                                                                                                                                                                                   </t>
  </si>
  <si>
    <t>GRADSKO KAZALIŠTE MLADIH - SPLIT</t>
  </si>
  <si>
    <t>Datum,</t>
  </si>
  <si>
    <t>OSOBA ZA KONTAKT</t>
  </si>
  <si>
    <t xml:space="preserve">IME </t>
  </si>
  <si>
    <t>BELMONDO</t>
  </si>
  <si>
    <t xml:space="preserve">PREZIME </t>
  </si>
  <si>
    <t>MILIŠA</t>
  </si>
  <si>
    <t>Tel./fax:</t>
  </si>
  <si>
    <t xml:space="preserve">PRIJEDLOG PLANA RADNIH MJESTA I IZRAČUN SREDSTAVA ZA PLAĆE ZAPOSLENIH KOJIMA SE SREDSTVA </t>
  </si>
  <si>
    <t>Razdjel /
glava</t>
  </si>
  <si>
    <t>Naziv radnog mjesta</t>
  </si>
  <si>
    <t>Broj</t>
  </si>
  <si>
    <t xml:space="preserve">Broj planiranih popunjenih radnih </t>
  </si>
  <si>
    <t>sistemati-</t>
  </si>
  <si>
    <t>popunjenih radnih mjesta</t>
  </si>
  <si>
    <t>zaposlenih</t>
  </si>
  <si>
    <t>osnovni</t>
  </si>
  <si>
    <t xml:space="preserve">osnovni sa </t>
  </si>
  <si>
    <t xml:space="preserve">Ukupni </t>
  </si>
  <si>
    <t>ziranih</t>
  </si>
  <si>
    <t xml:space="preserve">za koja su osigurana </t>
  </si>
  <si>
    <t>na dan</t>
  </si>
  <si>
    <t>koeficijent</t>
  </si>
  <si>
    <t>dodacima</t>
  </si>
  <si>
    <t xml:space="preserve">radnih </t>
  </si>
  <si>
    <t xml:space="preserve"> sredstva u </t>
  </si>
  <si>
    <t>2017.</t>
  </si>
  <si>
    <t>2018.</t>
  </si>
  <si>
    <t>(bez radnog</t>
  </si>
  <si>
    <t>i radnim</t>
  </si>
  <si>
    <t>(stupac</t>
  </si>
  <si>
    <t>mjesta</t>
  </si>
  <si>
    <t>staža)</t>
  </si>
  <si>
    <t>stažom</t>
  </si>
  <si>
    <t>5 x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</si>
  <si>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</si>
  <si>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</si>
  <si>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</si>
  <si>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</si>
  <si>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</si>
  <si>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</si>
  <si>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</si>
  <si>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</si>
  <si>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</si>
  <si>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</si>
  <si>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</si>
  <si>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</si>
  <si>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Proračunski korisnik JLP(R)S</t>
  </si>
  <si>
    <t>koef.</t>
  </si>
  <si>
    <t>KOEF.</t>
  </si>
  <si>
    <t>Voditelj zajedničkih službi</t>
  </si>
  <si>
    <t>Glumac - I  Kovačević</t>
  </si>
  <si>
    <t>Glumac - I  Mihanović</t>
  </si>
  <si>
    <t>Glumac - II  Vladović</t>
  </si>
  <si>
    <t>Glumac - II  Novković</t>
  </si>
  <si>
    <t>Glumac - II  Gruica</t>
  </si>
  <si>
    <t>Glumac - II  Florijan</t>
  </si>
  <si>
    <t>Glumac - II Perkušić</t>
  </si>
  <si>
    <t>Glumac - II Boban Jurišić</t>
  </si>
  <si>
    <t>Urednik kaz.izdanja - Srhoj</t>
  </si>
  <si>
    <t>Voditelj računovodstva</t>
  </si>
  <si>
    <t>Majstor tona</t>
  </si>
  <si>
    <t>Voditelj tehnike</t>
  </si>
  <si>
    <t>Tajnik</t>
  </si>
  <si>
    <t>Blagajnik</t>
  </si>
  <si>
    <t>Propagandist</t>
  </si>
  <si>
    <t>Voditelj pozornice</t>
  </si>
  <si>
    <t>Vozač-scenski radnik</t>
  </si>
  <si>
    <t>Spremačica - kurir,pralja</t>
  </si>
  <si>
    <t>Ukupno za Glavu - Razdjel:</t>
  </si>
  <si>
    <t xml:space="preserve">1. </t>
  </si>
  <si>
    <t>Ukupni koeficijent (stupac 12)</t>
  </si>
  <si>
    <t>x</t>
  </si>
  <si>
    <t>x12 mj</t>
  </si>
  <si>
    <t>a) Sredstva za plaće za redovan rad (račun 3111)</t>
  </si>
  <si>
    <t>c) Doprinosi na plaće (račun 313)</t>
  </si>
  <si>
    <t>d) Ukupna sredstva za plaće** (račun 311+ račun 313)</t>
  </si>
  <si>
    <t xml:space="preserve">2. </t>
  </si>
  <si>
    <t xml:space="preserve">3. </t>
  </si>
  <si>
    <t>OSN.RN</t>
  </si>
  <si>
    <t>RASHODI ZA ZAPOSLENE</t>
  </si>
  <si>
    <t>IZNOS</t>
  </si>
  <si>
    <t>1.</t>
  </si>
  <si>
    <t>Plaće za redovan rad po osnovici 4.728,00 Kn /21 djelatnika/</t>
  </si>
  <si>
    <t>Doprinos za zdravstveno osiguranje</t>
  </si>
  <si>
    <t>Doprrinos za ozljede na radu</t>
  </si>
  <si>
    <t>Doprinos za zapošljavanje</t>
  </si>
  <si>
    <t>2.</t>
  </si>
  <si>
    <t>Prigodne godišnje nagrade /2.500,00 Kn x 21/</t>
  </si>
  <si>
    <t>Poklon bonovi   /400 Kn x 21/</t>
  </si>
  <si>
    <t>Jubilarne nagrade</t>
  </si>
  <si>
    <t>3.</t>
  </si>
  <si>
    <t>4.</t>
  </si>
  <si>
    <t>Otpremnina</t>
  </si>
  <si>
    <t>5.</t>
  </si>
  <si>
    <t>Naknada za bolest, invalidnost i smrtni slučaj</t>
  </si>
  <si>
    <t>6.</t>
  </si>
  <si>
    <t>7.</t>
  </si>
  <si>
    <t>Novčana naknada poslodavca zbog nezapošljavanja osoba s invaliditetom</t>
  </si>
  <si>
    <t>OBRAZLOŽENJE  PLAĆA</t>
  </si>
  <si>
    <t>Doprinos za zdravstv.osig              15%</t>
  </si>
  <si>
    <t>Doprinos za ozljede na radu          0,5%</t>
  </si>
  <si>
    <t>Doprinos za zapošljavanje             1,7%</t>
  </si>
  <si>
    <t>Ukupno plaće</t>
  </si>
  <si>
    <t>3111,3132,3133</t>
  </si>
  <si>
    <t>PLAĆE + DOPRINOSI</t>
  </si>
  <si>
    <t>OSTALI RASHODI ZA ZAPOSLENE</t>
  </si>
  <si>
    <t>NAKNADA ZA PRIJEVOZ</t>
  </si>
  <si>
    <t>PRISTOJBE I NAKNADE</t>
  </si>
  <si>
    <t>Glumac - II  Brajčić</t>
  </si>
  <si>
    <t>Garderobijerka</t>
  </si>
  <si>
    <t>Voditelj  prodaje</t>
  </si>
  <si>
    <t>01.10.2016.</t>
  </si>
  <si>
    <t>021 344 979</t>
  </si>
  <si>
    <t>OSIGURAVAJU U PRORAČUNU ZA RAZDOBLJE 2017.-2019.</t>
  </si>
  <si>
    <t>mjesta ( 2017. - 2019. )</t>
  </si>
  <si>
    <t>proračunu za 2017.</t>
  </si>
  <si>
    <t>2019.</t>
  </si>
  <si>
    <t>30.06.2016.</t>
  </si>
  <si>
    <t>I   UKUPNA SREDSTVA ZA PLAĆE ZAPOSLENIH U RAZDOBLJU 2017</t>
  </si>
  <si>
    <t>Darovi za djecu  / 600Kn x 7/</t>
  </si>
  <si>
    <t>36,514 X 4.728,00 X 12mj</t>
  </si>
  <si>
    <t xml:space="preserve">2017. godina                    </t>
  </si>
  <si>
    <t>II   UKUPNA SREDSTVA ZA PLAĆE ZAPOSLENIH U RAZDOBLJU 2018</t>
  </si>
  <si>
    <t xml:space="preserve">2018. godina                    </t>
  </si>
  <si>
    <t>III   UKUPNA SREDSTVA ZA PLAĆE ZAPOSLENIH U RAZDOBLJU 2019</t>
  </si>
  <si>
    <t>Koeficijent /2017/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</si>
</sst>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#,##0.0"/>
    <numFmt numFmtId="166" formatCode="0.0"/>
    <numFmt numFmtId="167" formatCode="#,##0.000"/>
    <numFmt numFmtId="168" formatCode="0.000"/>
    <numFmt numFmtId="169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0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wrapText="1"/>
    </xf>
    <xf numFmtId="0" fontId="5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 quotePrefix="1">
      <alignment horizontal="center" vertical="center"/>
    </xf>
    <xf numFmtId="0" fontId="5" fillId="34" borderId="11" xfId="0" applyFont="1" applyFill="1" applyBorder="1" applyAlignment="1" quotePrefix="1">
      <alignment horizontal="center" vertical="center"/>
    </xf>
    <xf numFmtId="4" fontId="5" fillId="34" borderId="11" xfId="0" applyNumberFormat="1" applyFont="1" applyFill="1" applyBorder="1" applyAlignment="1" quotePrefix="1">
      <alignment horizontal="center" vertical="center"/>
    </xf>
    <xf numFmtId="164" fontId="5" fillId="34" borderId="11" xfId="0" applyNumberFormat="1" applyFont="1" applyFill="1" applyBorder="1" applyAlignment="1" quotePrefix="1">
      <alignment horizontal="center" vertical="center"/>
    </xf>
    <xf numFmtId="4" fontId="5" fillId="34" borderId="17" xfId="0" applyNumberFormat="1" applyFont="1" applyFill="1" applyBorder="1" applyAlignment="1" quotePrefix="1">
      <alignment horizontal="center" vertical="center"/>
    </xf>
    <xf numFmtId="49" fontId="5" fillId="34" borderId="18" xfId="0" applyNumberFormat="1" applyFont="1" applyFill="1" applyBorder="1" applyAlignment="1" applyProtection="1" quotePrefix="1">
      <alignment/>
      <protection locked="0"/>
    </xf>
    <xf numFmtId="0" fontId="5" fillId="34" borderId="19" xfId="0" applyFont="1" applyFill="1" applyBorder="1" applyAlignment="1">
      <alignment wrapText="1"/>
    </xf>
    <xf numFmtId="2" fontId="2" fillId="34" borderId="19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 wrapText="1"/>
    </xf>
    <xf numFmtId="164" fontId="5" fillId="34" borderId="19" xfId="0" applyNumberFormat="1" applyFont="1" applyFill="1" applyBorder="1" applyAlignment="1">
      <alignment wrapText="1"/>
    </xf>
    <xf numFmtId="4" fontId="2" fillId="34" borderId="20" xfId="0" applyNumberFormat="1" applyFont="1" applyFill="1" applyBorder="1" applyAlignment="1">
      <alignment/>
    </xf>
    <xf numFmtId="49" fontId="5" fillId="34" borderId="14" xfId="0" applyNumberFormat="1" applyFont="1" applyFill="1" applyBorder="1" applyAlignment="1" applyProtection="1" quotePrefix="1">
      <alignment/>
      <protection locked="0"/>
    </xf>
    <xf numFmtId="0" fontId="5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164" fontId="5" fillId="34" borderId="10" xfId="0" applyNumberFormat="1" applyFont="1" applyFill="1" applyBorder="1" applyAlignment="1">
      <alignment wrapText="1"/>
    </xf>
    <xf numFmtId="4" fontId="2" fillId="34" borderId="15" xfId="0" applyNumberFormat="1" applyFont="1" applyFill="1" applyBorder="1" applyAlignment="1">
      <alignment/>
    </xf>
    <xf numFmtId="1" fontId="2" fillId="34" borderId="0" xfId="0" applyNumberFormat="1" applyFont="1" applyFill="1" applyAlignment="1">
      <alignment horizontal="center"/>
    </xf>
    <xf numFmtId="0" fontId="5" fillId="34" borderId="14" xfId="0" applyFont="1" applyFill="1" applyBorder="1" applyAlignment="1" quotePrefix="1">
      <alignment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2" fillId="34" borderId="14" xfId="0" applyFont="1" applyFill="1" applyBorder="1" applyAlignment="1" applyProtection="1" quotePrefix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1" fontId="2" fillId="34" borderId="10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wrapText="1"/>
      <protection locked="0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1" fontId="2" fillId="34" borderId="11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0" fontId="2" fillId="34" borderId="21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wrapText="1"/>
      <protection locked="0"/>
    </xf>
    <xf numFmtId="0" fontId="2" fillId="34" borderId="23" xfId="0" applyFont="1" applyFill="1" applyBorder="1" applyAlignment="1" applyProtection="1">
      <alignment wrapText="1"/>
      <protection locked="0"/>
    </xf>
    <xf numFmtId="1" fontId="2" fillId="34" borderId="23" xfId="0" applyNumberFormat="1" applyFont="1" applyFill="1" applyBorder="1" applyAlignment="1" applyProtection="1">
      <alignment/>
      <protection locked="0"/>
    </xf>
    <xf numFmtId="4" fontId="2" fillId="34" borderId="23" xfId="0" applyNumberFormat="1" applyFont="1" applyFill="1" applyBorder="1" applyAlignment="1" applyProtection="1">
      <alignment wrapText="1"/>
      <protection locked="0"/>
    </xf>
    <xf numFmtId="4" fontId="2" fillId="34" borderId="23" xfId="0" applyNumberFormat="1" applyFont="1" applyFill="1" applyBorder="1" applyAlignment="1" applyProtection="1">
      <alignment/>
      <protection locked="0"/>
    </xf>
    <xf numFmtId="164" fontId="2" fillId="34" borderId="23" xfId="0" applyNumberFormat="1" applyFont="1" applyFill="1" applyBorder="1" applyAlignment="1" applyProtection="1">
      <alignment wrapText="1"/>
      <protection locked="0"/>
    </xf>
    <xf numFmtId="0" fontId="2" fillId="34" borderId="24" xfId="0" applyFont="1" applyFill="1" applyBorder="1" applyAlignment="1">
      <alignment/>
    </xf>
    <xf numFmtId="1" fontId="2" fillId="34" borderId="24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164" fontId="2" fillId="34" borderId="24" xfId="0" applyNumberFormat="1" applyFont="1" applyFill="1" applyBorder="1" applyAlignment="1">
      <alignment/>
    </xf>
    <xf numFmtId="4" fontId="5" fillId="34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64" fontId="5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 applyProtection="1">
      <alignment horizontal="center"/>
      <protection locked="0"/>
    </xf>
    <xf numFmtId="4" fontId="2" fillId="34" borderId="0" xfId="0" applyNumberFormat="1" applyFont="1" applyFill="1" applyAlignment="1" applyProtection="1">
      <alignment/>
      <protection locked="0"/>
    </xf>
    <xf numFmtId="4" fontId="2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/>
    </xf>
    <xf numFmtId="4" fontId="2" fillId="34" borderId="25" xfId="0" applyNumberFormat="1" applyFont="1" applyFill="1" applyBorder="1" applyAlignment="1" applyProtection="1">
      <alignment/>
      <protection locked="0"/>
    </xf>
    <xf numFmtId="164" fontId="2" fillId="34" borderId="25" xfId="0" applyNumberFormat="1" applyFont="1" applyFill="1" applyBorder="1" applyAlignment="1" applyProtection="1">
      <alignment/>
      <protection locked="0"/>
    </xf>
    <xf numFmtId="0" fontId="2" fillId="34" borderId="26" xfId="0" applyFont="1" applyFill="1" applyBorder="1" applyAlignment="1">
      <alignment/>
    </xf>
    <xf numFmtId="4" fontId="2" fillId="34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7" fontId="2" fillId="34" borderId="10" xfId="0" applyNumberFormat="1" applyFont="1" applyFill="1" applyBorder="1" applyAlignment="1" applyProtection="1">
      <alignment/>
      <protection locked="0"/>
    </xf>
    <xf numFmtId="167" fontId="2" fillId="33" borderId="10" xfId="0" applyNumberFormat="1" applyFont="1" applyFill="1" applyBorder="1" applyAlignment="1">
      <alignment/>
    </xf>
    <xf numFmtId="167" fontId="2" fillId="34" borderId="10" xfId="0" applyNumberFormat="1" applyFont="1" applyFill="1" applyBorder="1" applyAlignment="1" applyProtection="1">
      <alignment wrapText="1"/>
      <protection locked="0"/>
    </xf>
    <xf numFmtId="167" fontId="2" fillId="34" borderId="11" xfId="0" applyNumberFormat="1" applyFont="1" applyFill="1" applyBorder="1" applyAlignment="1" applyProtection="1">
      <alignment wrapText="1"/>
      <protection locked="0"/>
    </xf>
    <xf numFmtId="164" fontId="2" fillId="34" borderId="15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/>
    </xf>
    <xf numFmtId="164" fontId="2" fillId="34" borderId="28" xfId="0" applyNumberFormat="1" applyFont="1" applyFill="1" applyBorder="1" applyAlignment="1">
      <alignment/>
    </xf>
    <xf numFmtId="164" fontId="2" fillId="34" borderId="29" xfId="0" applyNumberFormat="1" applyFont="1" applyFill="1" applyBorder="1" applyAlignment="1">
      <alignment/>
    </xf>
    <xf numFmtId="167" fontId="2" fillId="34" borderId="24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" fillId="34" borderId="30" xfId="0" applyFont="1" applyFill="1" applyBorder="1" applyAlignment="1">
      <alignment horizontal="left" wrapText="1"/>
    </xf>
    <xf numFmtId="0" fontId="0" fillId="34" borderId="3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4" fontId="1" fillId="34" borderId="34" xfId="0" applyNumberFormat="1" applyFont="1" applyFill="1" applyBorder="1" applyAlignment="1">
      <alignment horizontal="left" wrapText="1"/>
    </xf>
    <xf numFmtId="0" fontId="0" fillId="34" borderId="34" xfId="0" applyFont="1" applyFill="1" applyBorder="1" applyAlignment="1">
      <alignment horizontal="left" wrapText="1"/>
    </xf>
    <xf numFmtId="0" fontId="1" fillId="34" borderId="34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8515625" style="5" customWidth="1"/>
    <col min="2" max="2" width="30.421875" style="5" customWidth="1"/>
    <col min="3" max="3" width="9.00390625" style="5" customWidth="1"/>
    <col min="4" max="4" width="11.57421875" style="5" customWidth="1"/>
    <col min="5" max="5" width="8.28125" style="5" customWidth="1"/>
    <col min="6" max="6" width="9.140625" style="5" customWidth="1"/>
    <col min="7" max="7" width="7.57421875" style="5" customWidth="1"/>
    <col min="8" max="8" width="10.00390625" style="9" customWidth="1"/>
    <col min="9" max="9" width="8.8515625" style="2" customWidth="1"/>
    <col min="10" max="10" width="8.28125" style="2" customWidth="1"/>
    <col min="11" max="11" width="8.28125" style="10" customWidth="1"/>
    <col min="12" max="12" width="10.140625" style="25" customWidth="1"/>
    <col min="13" max="13" width="9.28125" style="5" bestFit="1" customWidth="1"/>
    <col min="14" max="14" width="11.421875" style="7" bestFit="1" customWidth="1"/>
    <col min="15" max="15" width="9.140625" style="5" customWidth="1"/>
    <col min="16" max="16" width="9.28125" style="7" bestFit="1" customWidth="1"/>
    <col min="17" max="17" width="9.140625" style="8" customWidth="1"/>
    <col min="18" max="16384" width="9.140625" style="5" customWidth="1"/>
  </cols>
  <sheetData>
    <row r="1" spans="1:17" ht="15" customHeight="1">
      <c r="A1" s="152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7"/>
      <c r="N1" s="5"/>
      <c r="O1" s="7"/>
      <c r="P1" s="8"/>
      <c r="Q1" s="5"/>
    </row>
    <row r="2" spans="1:17" ht="15" customHeight="1">
      <c r="A2" s="153" t="s">
        <v>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7"/>
      <c r="N2" s="5"/>
      <c r="O2" s="7"/>
      <c r="P2" s="8"/>
      <c r="Q2" s="5"/>
    </row>
    <row r="3" spans="1:17" ht="15" customHeight="1" thickBot="1">
      <c r="A3" s="30" t="s">
        <v>4</v>
      </c>
      <c r="B3" s="158" t="s">
        <v>115</v>
      </c>
      <c r="C3" s="159"/>
      <c r="D3" s="30"/>
      <c r="E3" s="30"/>
      <c r="F3" s="30"/>
      <c r="G3" s="30"/>
      <c r="H3" s="30"/>
      <c r="I3" s="31"/>
      <c r="J3" s="31"/>
      <c r="K3" s="32"/>
      <c r="L3" s="31"/>
      <c r="M3" s="7"/>
      <c r="N3" s="5"/>
      <c r="O3" s="7"/>
      <c r="P3" s="8"/>
      <c r="Q3" s="5"/>
    </row>
    <row r="4" spans="1:17" ht="15" customHeight="1">
      <c r="A4" s="30"/>
      <c r="B4" s="30"/>
      <c r="C4" s="30"/>
      <c r="D4" s="30"/>
      <c r="E4" s="30"/>
      <c r="F4" s="30"/>
      <c r="G4" s="30"/>
      <c r="H4" s="30"/>
      <c r="I4" s="31"/>
      <c r="J4" s="31"/>
      <c r="K4" s="32"/>
      <c r="L4" s="31"/>
      <c r="M4" s="7"/>
      <c r="N4" s="5"/>
      <c r="O4" s="7"/>
      <c r="P4" s="8"/>
      <c r="Q4" s="5"/>
    </row>
    <row r="5" spans="1:17" ht="15" customHeight="1">
      <c r="A5" s="30" t="s">
        <v>5</v>
      </c>
      <c r="B5" s="30"/>
      <c r="C5" s="30"/>
      <c r="D5" s="30"/>
      <c r="E5" s="30"/>
      <c r="F5" s="30"/>
      <c r="G5" s="30"/>
      <c r="H5" s="30"/>
      <c r="I5" s="31"/>
      <c r="J5" s="31"/>
      <c r="K5" s="32"/>
      <c r="L5" s="31"/>
      <c r="M5" s="7"/>
      <c r="N5" s="5"/>
      <c r="O5" s="7"/>
      <c r="P5" s="8"/>
      <c r="Q5" s="5"/>
    </row>
    <row r="6" spans="1:17" ht="15" customHeight="1" thickBot="1">
      <c r="A6" s="33" t="s">
        <v>6</v>
      </c>
      <c r="B6" s="160" t="s">
        <v>7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7"/>
      <c r="N6" s="5"/>
      <c r="O6" s="7"/>
      <c r="P6" s="8"/>
      <c r="Q6" s="5"/>
    </row>
    <row r="7" spans="1:17" ht="15" customHeight="1" thickBot="1">
      <c r="A7" s="30" t="s">
        <v>8</v>
      </c>
      <c r="B7" s="142" t="s">
        <v>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7"/>
      <c r="N7" s="5"/>
      <c r="O7" s="7"/>
      <c r="P7" s="8"/>
      <c r="Q7" s="5"/>
    </row>
    <row r="8" spans="1:17" ht="15" customHeight="1" thickBot="1">
      <c r="A8" s="30" t="s">
        <v>10</v>
      </c>
      <c r="B8" s="142" t="s">
        <v>116</v>
      </c>
      <c r="C8" s="143"/>
      <c r="D8" s="30"/>
      <c r="E8" s="30"/>
      <c r="F8" s="30"/>
      <c r="G8" s="30"/>
      <c r="H8" s="30"/>
      <c r="I8" s="31"/>
      <c r="J8" s="31"/>
      <c r="K8" s="32"/>
      <c r="L8" s="31"/>
      <c r="M8" s="7"/>
      <c r="N8" s="5"/>
      <c r="O8" s="7"/>
      <c r="P8" s="8"/>
      <c r="Q8" s="5"/>
    </row>
    <row r="9" spans="1:17" ht="15" customHeight="1">
      <c r="A9" s="34" t="s">
        <v>11</v>
      </c>
      <c r="B9" s="34"/>
      <c r="C9" s="34"/>
      <c r="D9" s="34"/>
      <c r="E9" s="34"/>
      <c r="F9" s="35"/>
      <c r="G9" s="35"/>
      <c r="H9" s="36"/>
      <c r="I9" s="37"/>
      <c r="J9" s="37"/>
      <c r="K9" s="38"/>
      <c r="L9" s="37"/>
      <c r="M9" s="7"/>
      <c r="N9" s="5"/>
      <c r="O9" s="7"/>
      <c r="P9" s="8"/>
      <c r="Q9" s="5"/>
    </row>
    <row r="10" spans="1:17" ht="15" customHeight="1">
      <c r="A10" s="144" t="s">
        <v>117</v>
      </c>
      <c r="B10" s="144"/>
      <c r="C10" s="144"/>
      <c r="D10" s="144"/>
      <c r="E10" s="33"/>
      <c r="F10" s="36"/>
      <c r="G10" s="36"/>
      <c r="H10" s="36"/>
      <c r="I10" s="37"/>
      <c r="J10" s="37"/>
      <c r="K10" s="38"/>
      <c r="L10" s="37"/>
      <c r="M10" s="7"/>
      <c r="N10" s="5"/>
      <c r="O10" s="7"/>
      <c r="P10" s="8"/>
      <c r="Q10" s="5"/>
    </row>
    <row r="11" spans="7:17" ht="12" thickBot="1">
      <c r="G11" s="9"/>
      <c r="L11" s="2"/>
      <c r="M11" s="7"/>
      <c r="N11" s="5"/>
      <c r="O11" s="7"/>
      <c r="P11" s="8"/>
      <c r="Q11" s="5"/>
    </row>
    <row r="12" spans="1:17" ht="11.25">
      <c r="A12" s="145" t="s">
        <v>12</v>
      </c>
      <c r="B12" s="147" t="s">
        <v>13</v>
      </c>
      <c r="C12" s="39" t="s">
        <v>14</v>
      </c>
      <c r="D12" s="39" t="s">
        <v>14</v>
      </c>
      <c r="E12" s="147" t="s">
        <v>15</v>
      </c>
      <c r="F12" s="147"/>
      <c r="G12" s="147"/>
      <c r="H12" s="39" t="s">
        <v>14</v>
      </c>
      <c r="I12" s="149" t="s">
        <v>129</v>
      </c>
      <c r="J12" s="150"/>
      <c r="K12" s="150"/>
      <c r="L12" s="40"/>
      <c r="M12" s="7"/>
      <c r="N12" s="5"/>
      <c r="O12" s="7"/>
      <c r="P12" s="8"/>
      <c r="Q12" s="5"/>
    </row>
    <row r="13" spans="1:17" ht="22.5">
      <c r="A13" s="146"/>
      <c r="B13" s="148"/>
      <c r="C13" s="43" t="s">
        <v>16</v>
      </c>
      <c r="D13" s="42" t="s">
        <v>17</v>
      </c>
      <c r="E13" s="148" t="s">
        <v>118</v>
      </c>
      <c r="F13" s="151"/>
      <c r="G13" s="151"/>
      <c r="H13" s="43" t="s">
        <v>18</v>
      </c>
      <c r="I13" s="44" t="s">
        <v>19</v>
      </c>
      <c r="J13" s="44" t="s">
        <v>20</v>
      </c>
      <c r="K13" s="45" t="s">
        <v>20</v>
      </c>
      <c r="L13" s="46" t="s">
        <v>21</v>
      </c>
      <c r="M13" s="7"/>
      <c r="N13" s="5"/>
      <c r="O13" s="7"/>
      <c r="P13" s="8"/>
      <c r="Q13" s="5"/>
    </row>
    <row r="14" spans="1:17" ht="11.25">
      <c r="A14" s="146"/>
      <c r="B14" s="148"/>
      <c r="C14" s="43" t="s">
        <v>22</v>
      </c>
      <c r="D14" s="42" t="s">
        <v>23</v>
      </c>
      <c r="E14" s="42"/>
      <c r="F14" s="42"/>
      <c r="G14" s="42"/>
      <c r="H14" s="43" t="s">
        <v>24</v>
      </c>
      <c r="I14" s="47" t="s">
        <v>25</v>
      </c>
      <c r="J14" s="47" t="s">
        <v>26</v>
      </c>
      <c r="K14" s="48" t="s">
        <v>26</v>
      </c>
      <c r="L14" s="49" t="s">
        <v>25</v>
      </c>
      <c r="M14" s="7"/>
      <c r="N14" s="5"/>
      <c r="O14" s="7"/>
      <c r="P14" s="8"/>
      <c r="Q14" s="5"/>
    </row>
    <row r="15" spans="1:17" ht="13.5" customHeight="1">
      <c r="A15" s="146"/>
      <c r="B15" s="148"/>
      <c r="C15" s="43" t="s">
        <v>27</v>
      </c>
      <c r="D15" s="42" t="s">
        <v>28</v>
      </c>
      <c r="E15" s="42" t="s">
        <v>29</v>
      </c>
      <c r="F15" s="42" t="s">
        <v>30</v>
      </c>
      <c r="G15" s="42" t="s">
        <v>120</v>
      </c>
      <c r="H15" s="43" t="s">
        <v>121</v>
      </c>
      <c r="I15" s="50"/>
      <c r="J15" s="44" t="s">
        <v>31</v>
      </c>
      <c r="K15" s="45" t="s">
        <v>32</v>
      </c>
      <c r="L15" s="49" t="s">
        <v>33</v>
      </c>
      <c r="M15" s="7"/>
      <c r="N15" s="5"/>
      <c r="O15" s="7"/>
      <c r="P15" s="8"/>
      <c r="Q15" s="5"/>
    </row>
    <row r="16" spans="1:17" ht="11.25">
      <c r="A16" s="41"/>
      <c r="B16" s="42"/>
      <c r="C16" s="43" t="s">
        <v>34</v>
      </c>
      <c r="D16" s="42" t="s">
        <v>119</v>
      </c>
      <c r="E16" s="42"/>
      <c r="F16" s="42"/>
      <c r="G16" s="42"/>
      <c r="H16" s="43"/>
      <c r="I16" s="50"/>
      <c r="J16" s="44" t="s">
        <v>35</v>
      </c>
      <c r="K16" s="45" t="s">
        <v>36</v>
      </c>
      <c r="L16" s="49" t="s">
        <v>37</v>
      </c>
      <c r="M16" s="7"/>
      <c r="N16" s="5"/>
      <c r="O16" s="7"/>
      <c r="P16" s="8"/>
      <c r="Q16" s="5"/>
    </row>
    <row r="17" spans="1:17" ht="16.5" customHeight="1" thickBot="1">
      <c r="A17" s="51" t="s">
        <v>38</v>
      </c>
      <c r="B17" s="52" t="s">
        <v>39</v>
      </c>
      <c r="C17" s="52" t="s">
        <v>40</v>
      </c>
      <c r="D17" s="52" t="s">
        <v>41</v>
      </c>
      <c r="E17" s="52" t="s">
        <v>42</v>
      </c>
      <c r="F17" s="52" t="s">
        <v>43</v>
      </c>
      <c r="G17" s="52" t="s">
        <v>44</v>
      </c>
      <c r="H17" s="52" t="s">
        <v>45</v>
      </c>
      <c r="I17" s="53" t="s">
        <v>46</v>
      </c>
      <c r="J17" s="53" t="s">
        <v>47</v>
      </c>
      <c r="K17" s="54" t="s">
        <v>48</v>
      </c>
      <c r="L17" s="55" t="s">
        <v>49</v>
      </c>
      <c r="M17" s="7"/>
      <c r="N17" s="5"/>
      <c r="O17" s="7"/>
      <c r="P17" s="8"/>
      <c r="Q17" s="5"/>
    </row>
    <row r="18" spans="1:17" ht="4.5" customHeight="1">
      <c r="A18" s="56"/>
      <c r="B18" s="57" t="s">
        <v>50</v>
      </c>
      <c r="C18" s="57"/>
      <c r="D18" s="57"/>
      <c r="E18" s="57"/>
      <c r="F18" s="57"/>
      <c r="G18" s="58"/>
      <c r="H18" s="57"/>
      <c r="I18" s="59"/>
      <c r="J18" s="59"/>
      <c r="K18" s="60"/>
      <c r="L18" s="61"/>
      <c r="M18" s="7"/>
      <c r="N18" s="5"/>
      <c r="O18" s="7"/>
      <c r="P18" s="8"/>
      <c r="Q18" s="5"/>
    </row>
    <row r="19" spans="1:20" ht="14.25" customHeight="1">
      <c r="A19" s="62"/>
      <c r="B19" s="63" t="s">
        <v>50</v>
      </c>
      <c r="C19" s="63"/>
      <c r="D19" s="63"/>
      <c r="E19" s="63"/>
      <c r="F19" s="63"/>
      <c r="G19" s="64"/>
      <c r="H19" s="63"/>
      <c r="I19" s="65"/>
      <c r="J19" s="65"/>
      <c r="K19" s="66"/>
      <c r="L19" s="67"/>
      <c r="M19" s="68"/>
      <c r="N19" s="5"/>
      <c r="O19" s="7">
        <v>20.17</v>
      </c>
      <c r="P19" s="5" t="s">
        <v>51</v>
      </c>
      <c r="Q19" s="7">
        <v>20.18</v>
      </c>
      <c r="R19" s="5" t="s">
        <v>52</v>
      </c>
      <c r="S19" s="7">
        <v>20.19</v>
      </c>
      <c r="T19" s="5" t="s">
        <v>52</v>
      </c>
    </row>
    <row r="20" spans="1:17" ht="11.25">
      <c r="A20" s="69"/>
      <c r="B20" s="63"/>
      <c r="C20" s="70"/>
      <c r="D20" s="70"/>
      <c r="E20" s="70"/>
      <c r="F20" s="70"/>
      <c r="G20" s="70"/>
      <c r="H20" s="70"/>
      <c r="I20" s="4"/>
      <c r="J20" s="4"/>
      <c r="K20" s="71"/>
      <c r="L20" s="67"/>
      <c r="M20" s="7"/>
      <c r="N20" s="5"/>
      <c r="P20" s="5"/>
      <c r="Q20" s="5"/>
    </row>
    <row r="21" spans="1:20" ht="11.25">
      <c r="A21" s="72"/>
      <c r="B21" s="6" t="s">
        <v>1</v>
      </c>
      <c r="C21" s="73">
        <v>1</v>
      </c>
      <c r="D21" s="73">
        <v>1</v>
      </c>
      <c r="E21" s="73">
        <v>1</v>
      </c>
      <c r="F21" s="73">
        <v>1</v>
      </c>
      <c r="G21" s="74">
        <v>1</v>
      </c>
      <c r="H21" s="73">
        <v>1</v>
      </c>
      <c r="I21" s="131">
        <v>2.563</v>
      </c>
      <c r="J21" s="75">
        <v>0</v>
      </c>
      <c r="K21" s="76">
        <f>(I21*O21)+I21</f>
        <v>2.76804</v>
      </c>
      <c r="L21" s="135">
        <f aca="true" t="shared" si="0" ref="L21:L43">E21*K21</f>
        <v>2.76804</v>
      </c>
      <c r="M21" s="7"/>
      <c r="N21" s="2"/>
      <c r="O21" s="7">
        <v>0.08</v>
      </c>
      <c r="P21" s="140">
        <f>(I21*O21)+I21</f>
        <v>2.76804</v>
      </c>
      <c r="Q21" s="7">
        <v>0.085</v>
      </c>
      <c r="R21" s="140">
        <f>(I21*Q21)+I21</f>
        <v>2.7808550000000003</v>
      </c>
      <c r="S21" s="7">
        <v>0.09</v>
      </c>
      <c r="T21" s="140">
        <f aca="true" t="shared" si="1" ref="T21:T43">(I21*S21)+I21</f>
        <v>2.79367</v>
      </c>
    </row>
    <row r="22" spans="1:20" ht="11.25">
      <c r="A22" s="72"/>
      <c r="B22" s="6" t="s">
        <v>53</v>
      </c>
      <c r="C22" s="73">
        <v>1</v>
      </c>
      <c r="D22" s="73">
        <v>1</v>
      </c>
      <c r="E22" s="73">
        <v>1</v>
      </c>
      <c r="F22" s="73">
        <v>1</v>
      </c>
      <c r="G22" s="74">
        <v>1</v>
      </c>
      <c r="H22" s="73">
        <v>1</v>
      </c>
      <c r="I22" s="131">
        <v>1.863</v>
      </c>
      <c r="J22" s="75">
        <v>0</v>
      </c>
      <c r="K22" s="76">
        <f aca="true" t="shared" si="2" ref="K22:K38">(I22*O22)+I22</f>
        <v>2.06793</v>
      </c>
      <c r="L22" s="135">
        <f t="shared" si="0"/>
        <v>2.06793</v>
      </c>
      <c r="M22" s="7"/>
      <c r="N22" s="2"/>
      <c r="O22" s="7">
        <v>0.11</v>
      </c>
      <c r="P22" s="140">
        <f aca="true" t="shared" si="3" ref="P22:P43">(I22*O22)+I22</f>
        <v>2.06793</v>
      </c>
      <c r="Q22" s="7">
        <v>0.115</v>
      </c>
      <c r="R22" s="140">
        <f aca="true" t="shared" si="4" ref="R22:R43">(I22*Q22)+I22</f>
        <v>2.077245</v>
      </c>
      <c r="S22" s="7">
        <v>0.12</v>
      </c>
      <c r="T22" s="140">
        <f t="shared" si="1"/>
        <v>2.08656</v>
      </c>
    </row>
    <row r="23" spans="1:20" ht="11.25">
      <c r="A23" s="72"/>
      <c r="B23" s="73" t="s">
        <v>112</v>
      </c>
      <c r="C23" s="73">
        <v>1</v>
      </c>
      <c r="D23" s="73">
        <v>1</v>
      </c>
      <c r="E23" s="73">
        <v>1</v>
      </c>
      <c r="F23" s="73">
        <v>1</v>
      </c>
      <c r="G23" s="74">
        <v>1</v>
      </c>
      <c r="H23" s="73">
        <v>1</v>
      </c>
      <c r="I23" s="131">
        <v>1.813</v>
      </c>
      <c r="J23" s="75">
        <v>0</v>
      </c>
      <c r="K23" s="76">
        <f t="shared" si="2"/>
        <v>1.83113</v>
      </c>
      <c r="L23" s="135">
        <f t="shared" si="0"/>
        <v>1.83113</v>
      </c>
      <c r="M23" s="7"/>
      <c r="N23" s="2"/>
      <c r="O23" s="7">
        <v>0.01</v>
      </c>
      <c r="P23" s="140">
        <f t="shared" si="3"/>
        <v>1.83113</v>
      </c>
      <c r="Q23" s="7">
        <v>0.015</v>
      </c>
      <c r="R23" s="140">
        <f t="shared" si="4"/>
        <v>1.840195</v>
      </c>
      <c r="S23" s="7">
        <v>0.02</v>
      </c>
      <c r="T23" s="140">
        <f t="shared" si="1"/>
        <v>1.84926</v>
      </c>
    </row>
    <row r="24" spans="1:20" ht="11.25">
      <c r="A24" s="77"/>
      <c r="B24" s="73" t="s">
        <v>54</v>
      </c>
      <c r="C24" s="73">
        <v>1</v>
      </c>
      <c r="D24" s="70">
        <v>1</v>
      </c>
      <c r="E24" s="70">
        <v>1</v>
      </c>
      <c r="F24" s="70">
        <v>1</v>
      </c>
      <c r="G24" s="70">
        <v>1</v>
      </c>
      <c r="H24" s="70">
        <v>1</v>
      </c>
      <c r="I24" s="131">
        <v>1.963</v>
      </c>
      <c r="J24" s="4">
        <v>0</v>
      </c>
      <c r="K24" s="76">
        <f t="shared" si="2"/>
        <v>2.129855</v>
      </c>
      <c r="L24" s="135">
        <f t="shared" si="0"/>
        <v>2.129855</v>
      </c>
      <c r="M24" s="7"/>
      <c r="N24" s="2"/>
      <c r="O24" s="7">
        <v>0.085</v>
      </c>
      <c r="P24" s="140">
        <f t="shared" si="3"/>
        <v>2.129855</v>
      </c>
      <c r="Q24" s="7">
        <v>0.09</v>
      </c>
      <c r="R24" s="140">
        <f t="shared" si="4"/>
        <v>2.13967</v>
      </c>
      <c r="S24" s="7">
        <v>0.095</v>
      </c>
      <c r="T24" s="140">
        <f t="shared" si="1"/>
        <v>2.1494850000000003</v>
      </c>
    </row>
    <row r="25" spans="1:20" ht="11.25">
      <c r="A25" s="77"/>
      <c r="B25" s="73" t="s">
        <v>55</v>
      </c>
      <c r="C25" s="73">
        <v>1</v>
      </c>
      <c r="D25" s="70">
        <v>1</v>
      </c>
      <c r="E25" s="70">
        <v>1</v>
      </c>
      <c r="F25" s="70">
        <v>1</v>
      </c>
      <c r="G25" s="70">
        <v>1</v>
      </c>
      <c r="H25" s="70">
        <v>1</v>
      </c>
      <c r="I25" s="131">
        <v>1.963</v>
      </c>
      <c r="J25" s="4">
        <v>0</v>
      </c>
      <c r="K25" s="76">
        <f t="shared" si="2"/>
        <v>2.1494850000000003</v>
      </c>
      <c r="L25" s="135">
        <f t="shared" si="0"/>
        <v>2.1494850000000003</v>
      </c>
      <c r="M25" s="7"/>
      <c r="N25" s="2"/>
      <c r="O25" s="7">
        <v>0.095</v>
      </c>
      <c r="P25" s="140">
        <f t="shared" si="3"/>
        <v>2.1494850000000003</v>
      </c>
      <c r="Q25" s="7">
        <v>0.1</v>
      </c>
      <c r="R25" s="140">
        <f t="shared" si="4"/>
        <v>2.1593</v>
      </c>
      <c r="S25" s="7">
        <v>0.105</v>
      </c>
      <c r="T25" s="140">
        <f t="shared" si="1"/>
        <v>2.169115</v>
      </c>
    </row>
    <row r="26" spans="1:20" ht="11.25">
      <c r="A26" s="77"/>
      <c r="B26" s="73" t="s">
        <v>56</v>
      </c>
      <c r="C26" s="73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  <c r="I26" s="132">
        <v>1.813</v>
      </c>
      <c r="J26" s="4">
        <v>0</v>
      </c>
      <c r="K26" s="76">
        <f t="shared" si="2"/>
        <v>1.8673899999999999</v>
      </c>
      <c r="L26" s="135">
        <f t="shared" si="0"/>
        <v>1.8673899999999999</v>
      </c>
      <c r="M26" s="7"/>
      <c r="N26" s="2"/>
      <c r="O26" s="7">
        <v>0.03</v>
      </c>
      <c r="P26" s="140">
        <f t="shared" si="3"/>
        <v>1.8673899999999999</v>
      </c>
      <c r="Q26" s="7">
        <v>0.035</v>
      </c>
      <c r="R26" s="140">
        <f t="shared" si="4"/>
        <v>1.876455</v>
      </c>
      <c r="S26" s="7">
        <v>0.04</v>
      </c>
      <c r="T26" s="140">
        <f t="shared" si="1"/>
        <v>1.8855199999999999</v>
      </c>
    </row>
    <row r="27" spans="1:20" ht="11.25">
      <c r="A27" s="77"/>
      <c r="B27" s="73" t="s">
        <v>57</v>
      </c>
      <c r="C27" s="73">
        <v>1</v>
      </c>
      <c r="D27" s="70">
        <v>1</v>
      </c>
      <c r="E27" s="70">
        <v>1</v>
      </c>
      <c r="F27" s="70">
        <v>1</v>
      </c>
      <c r="G27" s="70">
        <v>1</v>
      </c>
      <c r="H27" s="70">
        <v>1</v>
      </c>
      <c r="I27" s="132">
        <v>1.813</v>
      </c>
      <c r="J27" s="4">
        <v>0</v>
      </c>
      <c r="K27" s="76">
        <f t="shared" si="2"/>
        <v>1.8673899999999999</v>
      </c>
      <c r="L27" s="135">
        <f t="shared" si="0"/>
        <v>1.8673899999999999</v>
      </c>
      <c r="M27" s="7"/>
      <c r="N27" s="2"/>
      <c r="O27" s="7">
        <v>0.03</v>
      </c>
      <c r="P27" s="140">
        <f t="shared" si="3"/>
        <v>1.8673899999999999</v>
      </c>
      <c r="Q27" s="7">
        <v>0.035</v>
      </c>
      <c r="R27" s="140">
        <f t="shared" si="4"/>
        <v>1.876455</v>
      </c>
      <c r="S27" s="7">
        <v>0.04</v>
      </c>
      <c r="T27" s="140">
        <f t="shared" si="1"/>
        <v>1.8855199999999999</v>
      </c>
    </row>
    <row r="28" spans="1:20" ht="11.25">
      <c r="A28" s="72"/>
      <c r="B28" s="73" t="s">
        <v>58</v>
      </c>
      <c r="C28" s="73">
        <v>1</v>
      </c>
      <c r="D28" s="73">
        <v>1</v>
      </c>
      <c r="E28" s="73">
        <v>1</v>
      </c>
      <c r="F28" s="73">
        <v>1</v>
      </c>
      <c r="G28" s="74">
        <v>1</v>
      </c>
      <c r="H28" s="73">
        <v>1</v>
      </c>
      <c r="I28" s="132">
        <v>1.813</v>
      </c>
      <c r="J28" s="75">
        <v>0</v>
      </c>
      <c r="K28" s="76">
        <f t="shared" si="2"/>
        <v>1.930845</v>
      </c>
      <c r="L28" s="135">
        <f t="shared" si="0"/>
        <v>1.930845</v>
      </c>
      <c r="M28" s="7"/>
      <c r="N28" s="2"/>
      <c r="O28" s="7">
        <v>0.065</v>
      </c>
      <c r="P28" s="140">
        <f t="shared" si="3"/>
        <v>1.930845</v>
      </c>
      <c r="Q28" s="7">
        <v>0.07</v>
      </c>
      <c r="R28" s="140">
        <f t="shared" si="4"/>
        <v>1.93991</v>
      </c>
      <c r="S28" s="7">
        <v>0.075</v>
      </c>
      <c r="T28" s="140">
        <f t="shared" si="1"/>
        <v>1.948975</v>
      </c>
    </row>
    <row r="29" spans="1:20" ht="11.25">
      <c r="A29" s="72"/>
      <c r="B29" s="73" t="s">
        <v>59</v>
      </c>
      <c r="C29" s="73">
        <v>1</v>
      </c>
      <c r="D29" s="73">
        <v>1</v>
      </c>
      <c r="E29" s="73">
        <v>1</v>
      </c>
      <c r="F29" s="73">
        <v>1</v>
      </c>
      <c r="G29" s="74">
        <v>1</v>
      </c>
      <c r="H29" s="73">
        <v>1</v>
      </c>
      <c r="I29" s="133">
        <v>1.813</v>
      </c>
      <c r="J29" s="75">
        <v>0</v>
      </c>
      <c r="K29" s="76">
        <f t="shared" si="2"/>
        <v>2.003365</v>
      </c>
      <c r="L29" s="135">
        <f t="shared" si="0"/>
        <v>2.003365</v>
      </c>
      <c r="M29" s="7"/>
      <c r="N29" s="2"/>
      <c r="O29" s="7">
        <v>0.105</v>
      </c>
      <c r="P29" s="140">
        <f t="shared" si="3"/>
        <v>2.003365</v>
      </c>
      <c r="Q29" s="7">
        <v>0.11</v>
      </c>
      <c r="R29" s="140">
        <f t="shared" si="4"/>
        <v>2.01243</v>
      </c>
      <c r="S29" s="7">
        <v>0.115</v>
      </c>
      <c r="T29" s="140">
        <f t="shared" si="1"/>
        <v>2.021495</v>
      </c>
    </row>
    <row r="30" spans="1:20" ht="11.25">
      <c r="A30" s="72"/>
      <c r="B30" s="73" t="s">
        <v>60</v>
      </c>
      <c r="C30" s="73">
        <v>1</v>
      </c>
      <c r="D30" s="73">
        <v>1</v>
      </c>
      <c r="E30" s="73">
        <v>1</v>
      </c>
      <c r="F30" s="73">
        <v>1</v>
      </c>
      <c r="G30" s="74">
        <v>1</v>
      </c>
      <c r="H30" s="73">
        <v>1</v>
      </c>
      <c r="I30" s="133">
        <v>1.813</v>
      </c>
      <c r="J30" s="75">
        <v>0</v>
      </c>
      <c r="K30" s="76">
        <f t="shared" si="2"/>
        <v>1.858325</v>
      </c>
      <c r="L30" s="135">
        <f t="shared" si="0"/>
        <v>1.858325</v>
      </c>
      <c r="M30" s="7"/>
      <c r="N30" s="2"/>
      <c r="O30" s="7">
        <v>0.025</v>
      </c>
      <c r="P30" s="140">
        <f t="shared" si="3"/>
        <v>1.858325</v>
      </c>
      <c r="Q30" s="7">
        <v>0.03</v>
      </c>
      <c r="R30" s="140">
        <f t="shared" si="4"/>
        <v>1.8673899999999999</v>
      </c>
      <c r="S30" s="7">
        <v>0.035</v>
      </c>
      <c r="T30" s="140">
        <f t="shared" si="1"/>
        <v>1.876455</v>
      </c>
    </row>
    <row r="31" spans="1:20" ht="11.25">
      <c r="A31" s="78"/>
      <c r="B31" s="6" t="s">
        <v>61</v>
      </c>
      <c r="C31" s="73">
        <v>1</v>
      </c>
      <c r="D31" s="73">
        <v>1</v>
      </c>
      <c r="E31" s="73">
        <v>1</v>
      </c>
      <c r="F31" s="73">
        <v>1</v>
      </c>
      <c r="G31" s="74">
        <v>1</v>
      </c>
      <c r="H31" s="73">
        <v>1</v>
      </c>
      <c r="I31" s="131">
        <v>1.813</v>
      </c>
      <c r="J31" s="75">
        <v>0</v>
      </c>
      <c r="K31" s="76">
        <f t="shared" si="2"/>
        <v>1.84926</v>
      </c>
      <c r="L31" s="135">
        <f t="shared" si="0"/>
        <v>1.84926</v>
      </c>
      <c r="M31" s="7"/>
      <c r="N31" s="2"/>
      <c r="O31" s="7">
        <v>0.02</v>
      </c>
      <c r="P31" s="140">
        <f t="shared" si="3"/>
        <v>1.84926</v>
      </c>
      <c r="Q31" s="7">
        <v>0.025</v>
      </c>
      <c r="R31" s="140">
        <f t="shared" si="4"/>
        <v>1.858325</v>
      </c>
      <c r="S31" s="7">
        <v>0.03</v>
      </c>
      <c r="T31" s="140">
        <f t="shared" si="1"/>
        <v>1.8673899999999999</v>
      </c>
    </row>
    <row r="32" spans="1:23" s="24" customFormat="1" ht="11.25">
      <c r="A32" s="78"/>
      <c r="B32" s="6" t="s">
        <v>62</v>
      </c>
      <c r="C32" s="73">
        <v>1</v>
      </c>
      <c r="D32" s="73">
        <v>1</v>
      </c>
      <c r="E32" s="73">
        <v>1</v>
      </c>
      <c r="F32" s="73">
        <v>1</v>
      </c>
      <c r="G32" s="74">
        <v>1</v>
      </c>
      <c r="H32" s="73">
        <v>1</v>
      </c>
      <c r="I32" s="131">
        <v>1.713</v>
      </c>
      <c r="J32" s="75">
        <v>0</v>
      </c>
      <c r="K32" s="76">
        <f t="shared" si="2"/>
        <v>1.9870800000000002</v>
      </c>
      <c r="L32" s="135">
        <f t="shared" si="0"/>
        <v>1.9870800000000002</v>
      </c>
      <c r="M32" s="7"/>
      <c r="N32" s="2"/>
      <c r="O32" s="7">
        <v>0.16</v>
      </c>
      <c r="P32" s="140">
        <f t="shared" si="3"/>
        <v>1.9870800000000002</v>
      </c>
      <c r="Q32" s="7">
        <v>0.165</v>
      </c>
      <c r="R32" s="140">
        <f t="shared" si="4"/>
        <v>1.9956450000000001</v>
      </c>
      <c r="S32" s="7">
        <v>0.17</v>
      </c>
      <c r="T32" s="140">
        <f t="shared" si="1"/>
        <v>2.00421</v>
      </c>
      <c r="U32" s="5"/>
      <c r="V32" s="5"/>
      <c r="W32" s="5"/>
    </row>
    <row r="33" spans="1:23" s="24" customFormat="1" ht="11.25">
      <c r="A33" s="78"/>
      <c r="B33" s="6" t="s">
        <v>63</v>
      </c>
      <c r="C33" s="73">
        <v>1</v>
      </c>
      <c r="D33" s="73">
        <v>1</v>
      </c>
      <c r="E33" s="73">
        <v>1</v>
      </c>
      <c r="F33" s="73">
        <v>1</v>
      </c>
      <c r="G33" s="74">
        <v>1</v>
      </c>
      <c r="H33" s="73">
        <v>1</v>
      </c>
      <c r="I33" s="131">
        <v>1.463</v>
      </c>
      <c r="J33" s="75">
        <v>0</v>
      </c>
      <c r="K33" s="76">
        <f t="shared" si="2"/>
        <v>1.71171</v>
      </c>
      <c r="L33" s="135">
        <f t="shared" si="0"/>
        <v>1.71171</v>
      </c>
      <c r="M33" s="7"/>
      <c r="N33" s="2"/>
      <c r="O33" s="7">
        <v>0.17</v>
      </c>
      <c r="P33" s="140">
        <f t="shared" si="3"/>
        <v>1.71171</v>
      </c>
      <c r="Q33" s="7">
        <v>0.175</v>
      </c>
      <c r="R33" s="140">
        <f t="shared" si="4"/>
        <v>1.719025</v>
      </c>
      <c r="S33" s="7">
        <v>0.18</v>
      </c>
      <c r="T33" s="140">
        <f t="shared" si="1"/>
        <v>1.72634</v>
      </c>
      <c r="U33" s="5"/>
      <c r="V33" s="5"/>
      <c r="W33" s="5"/>
    </row>
    <row r="34" spans="1:23" s="24" customFormat="1" ht="11.25">
      <c r="A34" s="78"/>
      <c r="B34" s="6" t="s">
        <v>64</v>
      </c>
      <c r="C34" s="73">
        <v>0</v>
      </c>
      <c r="D34" s="73">
        <v>0</v>
      </c>
      <c r="E34" s="73">
        <v>0</v>
      </c>
      <c r="F34" s="73">
        <v>0</v>
      </c>
      <c r="G34" s="74">
        <v>0</v>
      </c>
      <c r="H34" s="73">
        <v>0</v>
      </c>
      <c r="I34" s="131">
        <v>0</v>
      </c>
      <c r="J34" s="75">
        <v>0</v>
      </c>
      <c r="K34" s="76">
        <f t="shared" si="2"/>
        <v>0</v>
      </c>
      <c r="L34" s="135">
        <f t="shared" si="0"/>
        <v>0</v>
      </c>
      <c r="M34" s="7"/>
      <c r="N34" s="2"/>
      <c r="O34" s="7">
        <v>0</v>
      </c>
      <c r="P34" s="140">
        <f t="shared" si="3"/>
        <v>0</v>
      </c>
      <c r="Q34" s="7">
        <v>0</v>
      </c>
      <c r="R34" s="140">
        <f t="shared" si="4"/>
        <v>0</v>
      </c>
      <c r="S34" s="7">
        <v>0</v>
      </c>
      <c r="T34" s="140">
        <f t="shared" si="1"/>
        <v>0</v>
      </c>
      <c r="U34" s="5"/>
      <c r="V34" s="5"/>
      <c r="W34" s="5"/>
    </row>
    <row r="35" spans="1:23" s="24" customFormat="1" ht="11.25">
      <c r="A35" s="77"/>
      <c r="B35" s="6" t="s">
        <v>114</v>
      </c>
      <c r="C35" s="70">
        <v>1</v>
      </c>
      <c r="D35" s="70">
        <v>1</v>
      </c>
      <c r="E35" s="70">
        <v>1</v>
      </c>
      <c r="F35" s="70">
        <v>1</v>
      </c>
      <c r="G35" s="74">
        <v>1</v>
      </c>
      <c r="H35" s="70">
        <v>0</v>
      </c>
      <c r="I35" s="132">
        <v>1.463</v>
      </c>
      <c r="J35" s="75">
        <v>0</v>
      </c>
      <c r="K35" s="76">
        <f t="shared" si="2"/>
        <v>1.4922600000000001</v>
      </c>
      <c r="L35" s="135">
        <f t="shared" si="0"/>
        <v>1.4922600000000001</v>
      </c>
      <c r="M35" s="7"/>
      <c r="N35" s="2"/>
      <c r="O35" s="7">
        <v>0.02</v>
      </c>
      <c r="P35" s="140">
        <f t="shared" si="3"/>
        <v>1.4922600000000001</v>
      </c>
      <c r="Q35" s="7">
        <v>0.025</v>
      </c>
      <c r="R35" s="140">
        <f t="shared" si="4"/>
        <v>1.499575</v>
      </c>
      <c r="S35" s="7">
        <v>0.03</v>
      </c>
      <c r="T35" s="140">
        <f t="shared" si="1"/>
        <v>1.50689</v>
      </c>
      <c r="U35" s="5"/>
      <c r="V35" s="5"/>
      <c r="W35" s="5"/>
    </row>
    <row r="36" spans="1:23" s="24" customFormat="1" ht="11.25">
      <c r="A36" s="78"/>
      <c r="B36" s="6" t="s">
        <v>65</v>
      </c>
      <c r="C36" s="73">
        <v>1</v>
      </c>
      <c r="D36" s="73">
        <v>1</v>
      </c>
      <c r="E36" s="73">
        <v>1</v>
      </c>
      <c r="F36" s="73">
        <v>1</v>
      </c>
      <c r="G36" s="74">
        <v>1</v>
      </c>
      <c r="H36" s="73">
        <v>1</v>
      </c>
      <c r="I36" s="133">
        <v>1.513</v>
      </c>
      <c r="J36" s="75">
        <v>0</v>
      </c>
      <c r="K36" s="76">
        <f t="shared" si="2"/>
        <v>1.550825</v>
      </c>
      <c r="L36" s="135">
        <f t="shared" si="0"/>
        <v>1.550825</v>
      </c>
      <c r="M36" s="7"/>
      <c r="N36" s="2"/>
      <c r="O36" s="7">
        <v>0.025</v>
      </c>
      <c r="P36" s="140">
        <f t="shared" si="3"/>
        <v>1.550825</v>
      </c>
      <c r="Q36" s="7">
        <v>0.03</v>
      </c>
      <c r="R36" s="140">
        <f t="shared" si="4"/>
        <v>1.55839</v>
      </c>
      <c r="S36" s="7">
        <v>0.035</v>
      </c>
      <c r="T36" s="140">
        <f t="shared" si="1"/>
        <v>1.565955</v>
      </c>
      <c r="U36" s="5"/>
      <c r="V36" s="5"/>
      <c r="W36" s="5"/>
    </row>
    <row r="37" spans="1:23" s="24" customFormat="1" ht="12" thickBot="1">
      <c r="A37" s="79"/>
      <c r="B37" s="11" t="s">
        <v>66</v>
      </c>
      <c r="C37" s="80">
        <v>1</v>
      </c>
      <c r="D37" s="80">
        <v>1</v>
      </c>
      <c r="E37" s="80">
        <v>1</v>
      </c>
      <c r="F37" s="80">
        <v>1</v>
      </c>
      <c r="G37" s="81">
        <v>1</v>
      </c>
      <c r="H37" s="80">
        <v>0</v>
      </c>
      <c r="I37" s="134">
        <v>1.663</v>
      </c>
      <c r="J37" s="82">
        <v>0</v>
      </c>
      <c r="K37" s="76">
        <f t="shared" si="2"/>
        <v>1.69626</v>
      </c>
      <c r="L37" s="136">
        <f t="shared" si="0"/>
        <v>1.69626</v>
      </c>
      <c r="M37" s="7"/>
      <c r="N37" s="2"/>
      <c r="O37" s="7">
        <v>0.02</v>
      </c>
      <c r="P37" s="140">
        <f t="shared" si="3"/>
        <v>1.69626</v>
      </c>
      <c r="Q37" s="7">
        <v>0.025</v>
      </c>
      <c r="R37" s="140">
        <f t="shared" si="4"/>
        <v>1.704575</v>
      </c>
      <c r="S37" s="7">
        <v>0.03</v>
      </c>
      <c r="T37" s="140">
        <f t="shared" si="1"/>
        <v>1.71289</v>
      </c>
      <c r="U37" s="5"/>
      <c r="V37" s="5"/>
      <c r="W37" s="5"/>
    </row>
    <row r="38" spans="1:23" s="24" customFormat="1" ht="11.25">
      <c r="A38" s="78"/>
      <c r="B38" s="73" t="s">
        <v>67</v>
      </c>
      <c r="C38" s="73">
        <v>1</v>
      </c>
      <c r="D38" s="73">
        <v>1</v>
      </c>
      <c r="E38" s="73">
        <v>1</v>
      </c>
      <c r="F38" s="73">
        <v>1</v>
      </c>
      <c r="G38" s="74">
        <v>1</v>
      </c>
      <c r="H38" s="73">
        <v>1</v>
      </c>
      <c r="I38" s="133">
        <v>1.113</v>
      </c>
      <c r="J38" s="75">
        <v>0</v>
      </c>
      <c r="K38" s="76">
        <f t="shared" si="2"/>
        <v>1.263255</v>
      </c>
      <c r="L38" s="135">
        <f t="shared" si="0"/>
        <v>1.263255</v>
      </c>
      <c r="M38" s="7"/>
      <c r="N38" s="2"/>
      <c r="O38" s="7">
        <v>0.135</v>
      </c>
      <c r="P38" s="140">
        <f t="shared" si="3"/>
        <v>1.263255</v>
      </c>
      <c r="Q38" s="7">
        <v>0.14</v>
      </c>
      <c r="R38" s="140">
        <f t="shared" si="4"/>
        <v>1.26882</v>
      </c>
      <c r="S38" s="7">
        <v>0.145</v>
      </c>
      <c r="T38" s="140">
        <f t="shared" si="1"/>
        <v>1.274385</v>
      </c>
      <c r="U38" s="5"/>
      <c r="V38" s="5"/>
      <c r="W38" s="5"/>
    </row>
    <row r="39" spans="1:23" s="24" customFormat="1" ht="11.25">
      <c r="A39" s="78"/>
      <c r="B39" s="73" t="s">
        <v>68</v>
      </c>
      <c r="C39" s="73">
        <v>0</v>
      </c>
      <c r="D39" s="73">
        <v>0</v>
      </c>
      <c r="E39" s="73">
        <v>0</v>
      </c>
      <c r="F39" s="73">
        <v>0</v>
      </c>
      <c r="G39" s="74">
        <v>0</v>
      </c>
      <c r="H39" s="73">
        <v>0</v>
      </c>
      <c r="I39" s="133">
        <v>0</v>
      </c>
      <c r="J39" s="75">
        <v>0</v>
      </c>
      <c r="K39" s="76">
        <f>(I39*M39)+I39</f>
        <v>0</v>
      </c>
      <c r="L39" s="135">
        <f t="shared" si="0"/>
        <v>0</v>
      </c>
      <c r="M39" s="7"/>
      <c r="N39" s="2"/>
      <c r="O39" s="7">
        <v>0</v>
      </c>
      <c r="P39" s="140">
        <f t="shared" si="3"/>
        <v>0</v>
      </c>
      <c r="Q39" s="7">
        <v>0</v>
      </c>
      <c r="R39" s="140">
        <f t="shared" si="4"/>
        <v>0</v>
      </c>
      <c r="S39" s="7">
        <v>0</v>
      </c>
      <c r="T39" s="140">
        <f t="shared" si="1"/>
        <v>0</v>
      </c>
      <c r="U39" s="5"/>
      <c r="V39" s="5"/>
      <c r="W39" s="5"/>
    </row>
    <row r="40" spans="1:23" s="24" customFormat="1" ht="11.25">
      <c r="A40" s="77"/>
      <c r="B40" s="73" t="s">
        <v>69</v>
      </c>
      <c r="C40" s="73">
        <v>1</v>
      </c>
      <c r="D40" s="73">
        <v>1</v>
      </c>
      <c r="E40" s="73">
        <v>1</v>
      </c>
      <c r="F40" s="73">
        <v>1</v>
      </c>
      <c r="G40" s="74">
        <v>1</v>
      </c>
      <c r="H40" s="73">
        <v>1</v>
      </c>
      <c r="I40" s="133">
        <v>1.163</v>
      </c>
      <c r="J40" s="75">
        <v>0</v>
      </c>
      <c r="K40" s="76">
        <f>(I40*O40)+I40</f>
        <v>1.308375</v>
      </c>
      <c r="L40" s="135">
        <f t="shared" si="0"/>
        <v>1.308375</v>
      </c>
      <c r="M40" s="7"/>
      <c r="N40" s="2"/>
      <c r="O40" s="7">
        <v>0.125</v>
      </c>
      <c r="P40" s="140">
        <f t="shared" si="3"/>
        <v>1.308375</v>
      </c>
      <c r="Q40" s="7">
        <v>0.13</v>
      </c>
      <c r="R40" s="140">
        <f t="shared" si="4"/>
        <v>1.31419</v>
      </c>
      <c r="S40" s="7">
        <v>0.135</v>
      </c>
      <c r="T40" s="140">
        <f t="shared" si="1"/>
        <v>1.320005</v>
      </c>
      <c r="U40" s="5"/>
      <c r="V40" s="5"/>
      <c r="W40" s="5"/>
    </row>
    <row r="41" spans="1:23" s="24" customFormat="1" ht="11.25">
      <c r="A41" s="78"/>
      <c r="B41" s="73" t="s">
        <v>113</v>
      </c>
      <c r="C41" s="73">
        <v>1</v>
      </c>
      <c r="D41" s="73">
        <v>1</v>
      </c>
      <c r="E41" s="73">
        <v>1</v>
      </c>
      <c r="F41" s="73">
        <v>1</v>
      </c>
      <c r="G41" s="74">
        <v>1</v>
      </c>
      <c r="H41" s="73">
        <v>1</v>
      </c>
      <c r="I41" s="133">
        <v>1.063</v>
      </c>
      <c r="J41" s="75">
        <v>0</v>
      </c>
      <c r="K41" s="76">
        <f>(I41*O41)+I41</f>
        <v>1.1055199999999998</v>
      </c>
      <c r="L41" s="135">
        <f t="shared" si="0"/>
        <v>1.1055199999999998</v>
      </c>
      <c r="M41" s="7"/>
      <c r="N41" s="2"/>
      <c r="O41" s="7">
        <v>0.04</v>
      </c>
      <c r="P41" s="140">
        <f t="shared" si="3"/>
        <v>1.1055199999999998</v>
      </c>
      <c r="Q41" s="7">
        <v>0.045</v>
      </c>
      <c r="R41" s="140">
        <f t="shared" si="4"/>
        <v>1.110835</v>
      </c>
      <c r="S41" s="7">
        <v>0.05</v>
      </c>
      <c r="T41" s="140">
        <f t="shared" si="1"/>
        <v>1.11615</v>
      </c>
      <c r="U41" s="5"/>
      <c r="V41" s="5"/>
      <c r="W41" s="5"/>
    </row>
    <row r="42" spans="1:20" ht="11.25">
      <c r="A42" s="78"/>
      <c r="B42" s="6" t="s">
        <v>70</v>
      </c>
      <c r="C42" s="73">
        <v>1</v>
      </c>
      <c r="D42" s="73">
        <v>1</v>
      </c>
      <c r="E42" s="73">
        <v>1</v>
      </c>
      <c r="F42" s="73">
        <v>1</v>
      </c>
      <c r="G42" s="74">
        <v>1</v>
      </c>
      <c r="H42" s="73">
        <v>1</v>
      </c>
      <c r="I42" s="133">
        <v>1.063</v>
      </c>
      <c r="J42" s="75">
        <v>0</v>
      </c>
      <c r="K42" s="76">
        <f>(I42*O42)+I42</f>
        <v>1.121465</v>
      </c>
      <c r="L42" s="135">
        <f t="shared" si="0"/>
        <v>1.121465</v>
      </c>
      <c r="M42" s="7"/>
      <c r="N42" s="2"/>
      <c r="O42" s="7">
        <v>0.055</v>
      </c>
      <c r="P42" s="140">
        <f t="shared" si="3"/>
        <v>1.121465</v>
      </c>
      <c r="Q42" s="7">
        <v>0.06</v>
      </c>
      <c r="R42" s="140">
        <f t="shared" si="4"/>
        <v>1.12678</v>
      </c>
      <c r="S42" s="7">
        <v>0.065</v>
      </c>
      <c r="T42" s="140">
        <f t="shared" si="1"/>
        <v>1.1320949999999999</v>
      </c>
    </row>
    <row r="43" spans="1:20" ht="11.25">
      <c r="A43" s="78"/>
      <c r="B43" s="73" t="s">
        <v>71</v>
      </c>
      <c r="C43" s="73">
        <v>1</v>
      </c>
      <c r="D43" s="73">
        <v>1</v>
      </c>
      <c r="E43" s="73">
        <v>1</v>
      </c>
      <c r="F43" s="73">
        <v>1</v>
      </c>
      <c r="G43" s="74">
        <v>1</v>
      </c>
      <c r="H43" s="73">
        <v>1</v>
      </c>
      <c r="I43" s="133">
        <v>0.913</v>
      </c>
      <c r="J43" s="75">
        <v>0</v>
      </c>
      <c r="K43" s="76">
        <f>(I43*O43)+I43</f>
        <v>0.9540850000000001</v>
      </c>
      <c r="L43" s="135">
        <f t="shared" si="0"/>
        <v>0.9540850000000001</v>
      </c>
      <c r="M43" s="7"/>
      <c r="N43" s="2"/>
      <c r="O43" s="7">
        <v>0.045</v>
      </c>
      <c r="P43" s="140">
        <f t="shared" si="3"/>
        <v>0.9540850000000001</v>
      </c>
      <c r="Q43" s="7">
        <v>0.05</v>
      </c>
      <c r="R43" s="140">
        <f t="shared" si="4"/>
        <v>0.95865</v>
      </c>
      <c r="S43" s="7">
        <v>0.055</v>
      </c>
      <c r="T43" s="140">
        <f t="shared" si="1"/>
        <v>0.963215</v>
      </c>
    </row>
    <row r="44" spans="1:20" ht="12" thickBot="1">
      <c r="A44" s="83"/>
      <c r="B44" s="84"/>
      <c r="C44" s="85"/>
      <c r="D44" s="85"/>
      <c r="E44" s="85"/>
      <c r="F44" s="85"/>
      <c r="G44" s="86"/>
      <c r="H44" s="85"/>
      <c r="I44" s="87"/>
      <c r="J44" s="88"/>
      <c r="K44" s="89"/>
      <c r="L44" s="137"/>
      <c r="M44" s="7"/>
      <c r="N44" s="2"/>
      <c r="P44" s="140"/>
      <c r="Q44" s="5"/>
      <c r="R44" s="140"/>
      <c r="T44" s="140"/>
    </row>
    <row r="45" spans="1:20" ht="12" thickBot="1">
      <c r="A45" s="155" t="s">
        <v>72</v>
      </c>
      <c r="B45" s="156"/>
      <c r="C45" s="90">
        <f aca="true" t="shared" si="5" ref="C45:L45">SUM(C21:C44)</f>
        <v>21</v>
      </c>
      <c r="D45" s="90">
        <f t="shared" si="5"/>
        <v>21</v>
      </c>
      <c r="E45" s="90">
        <f t="shared" si="5"/>
        <v>21</v>
      </c>
      <c r="F45" s="90">
        <f t="shared" si="5"/>
        <v>21</v>
      </c>
      <c r="G45" s="91">
        <f t="shared" si="5"/>
        <v>21</v>
      </c>
      <c r="H45" s="90">
        <f t="shared" si="5"/>
        <v>19</v>
      </c>
      <c r="I45" s="139">
        <f t="shared" si="5"/>
        <v>34.173</v>
      </c>
      <c r="J45" s="92">
        <f t="shared" si="5"/>
        <v>0</v>
      </c>
      <c r="K45" s="93">
        <f t="shared" si="5"/>
        <v>36.51385</v>
      </c>
      <c r="L45" s="138">
        <f t="shared" si="5"/>
        <v>36.51385</v>
      </c>
      <c r="M45" s="7"/>
      <c r="N45" s="2"/>
      <c r="P45" s="140">
        <f>SUM(P21:P44)</f>
        <v>36.51385</v>
      </c>
      <c r="Q45" s="5"/>
      <c r="R45" s="140">
        <f>SUM(R21:R44)</f>
        <v>36.684715</v>
      </c>
      <c r="T45" s="140">
        <f>SUM(T21:T44)</f>
        <v>36.855579999999996</v>
      </c>
    </row>
    <row r="46" spans="12:17" ht="11.25">
      <c r="L46" s="2"/>
      <c r="M46" s="7"/>
      <c r="N46" s="5"/>
      <c r="O46" s="7"/>
      <c r="P46" s="8"/>
      <c r="Q46" s="5"/>
    </row>
    <row r="47" spans="12:17" ht="11.25">
      <c r="L47" s="2"/>
      <c r="M47" s="7"/>
      <c r="N47" s="5"/>
      <c r="O47" s="7"/>
      <c r="P47" s="8"/>
      <c r="Q47" s="5"/>
    </row>
    <row r="48" spans="1:17" ht="11.25">
      <c r="A48" s="12"/>
      <c r="H48" s="12"/>
      <c r="I48" s="94"/>
      <c r="J48" s="94"/>
      <c r="K48" s="95"/>
      <c r="L48" s="2"/>
      <c r="M48" s="7"/>
      <c r="N48" s="5"/>
      <c r="O48" s="7"/>
      <c r="P48" s="8"/>
      <c r="Q48" s="5"/>
    </row>
    <row r="49" spans="1:23" ht="11.25">
      <c r="A49" s="96"/>
      <c r="B49" s="9"/>
      <c r="C49" s="9"/>
      <c r="D49" s="9"/>
      <c r="E49" s="9"/>
      <c r="F49" s="9"/>
      <c r="G49" s="9"/>
      <c r="H49" s="96"/>
      <c r="I49" s="97"/>
      <c r="J49" s="97"/>
      <c r="K49" s="98"/>
      <c r="L49" s="13"/>
      <c r="M49" s="99"/>
      <c r="N49" s="9"/>
      <c r="O49" s="99"/>
      <c r="P49" s="100"/>
      <c r="Q49" s="9"/>
      <c r="R49" s="9"/>
      <c r="S49" s="9"/>
      <c r="T49" s="9"/>
      <c r="U49" s="9"/>
      <c r="V49" s="9"/>
      <c r="W49" s="9"/>
    </row>
    <row r="50" spans="1:17" ht="11.25">
      <c r="A50" s="157"/>
      <c r="B50" s="157"/>
      <c r="C50" s="9"/>
      <c r="D50" s="9"/>
      <c r="E50" s="9"/>
      <c r="F50" s="9"/>
      <c r="G50" s="9"/>
      <c r="H50" s="96"/>
      <c r="I50" s="97"/>
      <c r="J50" s="97"/>
      <c r="K50" s="98"/>
      <c r="L50" s="13"/>
      <c r="M50" s="7"/>
      <c r="N50" s="5"/>
      <c r="O50" s="7"/>
      <c r="P50" s="8"/>
      <c r="Q50" s="5"/>
    </row>
    <row r="51" spans="8:17" ht="11.25">
      <c r="H51" s="5"/>
      <c r="I51" s="5"/>
      <c r="K51" s="5"/>
      <c r="L51" s="5"/>
      <c r="M51" s="7"/>
      <c r="N51" s="5"/>
      <c r="O51" s="7"/>
      <c r="P51" s="8"/>
      <c r="Q51" s="5"/>
    </row>
    <row r="52" spans="8:17" ht="11.25">
      <c r="H52" s="5"/>
      <c r="L52" s="2"/>
      <c r="M52" s="7"/>
      <c r="N52" s="5"/>
      <c r="O52" s="7"/>
      <c r="P52" s="8"/>
      <c r="Q52" s="5"/>
    </row>
    <row r="53" spans="8:17" ht="11.25">
      <c r="H53" s="12"/>
      <c r="L53" s="2"/>
      <c r="M53" s="7"/>
      <c r="N53" s="5"/>
      <c r="O53" s="7"/>
      <c r="P53" s="8"/>
      <c r="Q53" s="5"/>
    </row>
    <row r="54" spans="1:17" ht="11.25">
      <c r="A54" s="12" t="s">
        <v>122</v>
      </c>
      <c r="B54" s="12"/>
      <c r="C54" s="12"/>
      <c r="D54" s="12"/>
      <c r="E54" s="12"/>
      <c r="F54" s="12"/>
      <c r="H54" s="5"/>
      <c r="L54" s="2"/>
      <c r="M54" s="7"/>
      <c r="N54" s="5"/>
      <c r="O54" s="7"/>
      <c r="P54" s="8"/>
      <c r="Q54" s="5"/>
    </row>
    <row r="55" spans="7:17" ht="11.25">
      <c r="G55" s="29"/>
      <c r="H55" s="5"/>
      <c r="L55" s="2"/>
      <c r="M55" s="7"/>
      <c r="N55" s="5"/>
      <c r="O55" s="7"/>
      <c r="P55" s="8"/>
      <c r="Q55" s="5"/>
    </row>
    <row r="56" spans="1:17" ht="11.25">
      <c r="A56" s="12" t="s">
        <v>73</v>
      </c>
      <c r="B56" s="14" t="s">
        <v>29</v>
      </c>
      <c r="C56" s="12"/>
      <c r="H56" s="5"/>
      <c r="L56" s="2"/>
      <c r="M56" s="7"/>
      <c r="N56" s="5"/>
      <c r="O56" s="7"/>
      <c r="P56" s="8"/>
      <c r="Q56" s="5"/>
    </row>
    <row r="57" spans="3:17" ht="11.25">
      <c r="C57" s="2"/>
      <c r="D57" s="101"/>
      <c r="E57" s="15"/>
      <c r="H57" s="5"/>
      <c r="L57" s="2"/>
      <c r="M57" s="7"/>
      <c r="N57" s="5"/>
      <c r="O57" s="7"/>
      <c r="P57" s="8"/>
      <c r="Q57" s="5"/>
    </row>
    <row r="58" spans="1:17" ht="11.25">
      <c r="A58" s="29"/>
      <c r="B58" s="29" t="s">
        <v>74</v>
      </c>
      <c r="C58" s="141">
        <v>36514</v>
      </c>
      <c r="D58" s="101" t="s">
        <v>75</v>
      </c>
      <c r="E58" s="102">
        <v>4728</v>
      </c>
      <c r="F58" s="29" t="s">
        <v>76</v>
      </c>
      <c r="G58" s="29" t="s">
        <v>77</v>
      </c>
      <c r="H58" s="29"/>
      <c r="J58" s="103"/>
      <c r="L58" s="2">
        <v>2071658.28</v>
      </c>
      <c r="M58" s="7"/>
      <c r="N58" s="5"/>
      <c r="O58" s="7"/>
      <c r="P58" s="8"/>
      <c r="Q58" s="5"/>
    </row>
    <row r="59" spans="1:17" ht="11.25">
      <c r="A59" s="29"/>
      <c r="B59" s="29"/>
      <c r="C59" s="29"/>
      <c r="D59" s="29"/>
      <c r="E59" s="29"/>
      <c r="F59" s="29"/>
      <c r="G59" s="29"/>
      <c r="H59" s="29"/>
      <c r="J59" s="104"/>
      <c r="L59" s="2"/>
      <c r="M59" s="7"/>
      <c r="N59" s="5"/>
      <c r="O59" s="7"/>
      <c r="P59" s="8"/>
      <c r="Q59" s="5"/>
    </row>
    <row r="60" spans="1:17" ht="11.25">
      <c r="A60" s="29"/>
      <c r="B60" s="29"/>
      <c r="C60" s="29"/>
      <c r="D60" s="29"/>
      <c r="E60" s="29"/>
      <c r="F60" s="29"/>
      <c r="G60" s="29"/>
      <c r="H60" s="29"/>
      <c r="J60" s="104"/>
      <c r="L60" s="2"/>
      <c r="M60" s="7"/>
      <c r="N60" s="5"/>
      <c r="O60" s="7"/>
      <c r="P60" s="8"/>
      <c r="Q60" s="5"/>
    </row>
    <row r="61" spans="1:17" ht="11.25">
      <c r="A61" s="29"/>
      <c r="B61" s="29"/>
      <c r="C61" s="29"/>
      <c r="D61" s="16"/>
      <c r="E61" s="29"/>
      <c r="F61" s="29"/>
      <c r="G61" s="29"/>
      <c r="H61" s="29"/>
      <c r="J61" s="104"/>
      <c r="L61" s="2"/>
      <c r="M61" s="7"/>
      <c r="N61" s="5"/>
      <c r="O61" s="7"/>
      <c r="P61" s="8"/>
      <c r="Q61" s="5"/>
    </row>
    <row r="62" spans="1:17" ht="12" thickBot="1">
      <c r="A62" s="17"/>
      <c r="B62" s="105"/>
      <c r="C62" s="105"/>
      <c r="D62" s="17"/>
      <c r="E62" s="29"/>
      <c r="F62" s="29"/>
      <c r="G62" s="29" t="s">
        <v>78</v>
      </c>
      <c r="H62" s="17"/>
      <c r="I62" s="106"/>
      <c r="J62" s="107"/>
      <c r="K62" s="108"/>
      <c r="L62" s="107">
        <v>356325.22</v>
      </c>
      <c r="M62" s="7"/>
      <c r="N62" s="5"/>
      <c r="O62" s="7"/>
      <c r="P62" s="8"/>
      <c r="Q62" s="5"/>
    </row>
    <row r="63" spans="1:17" ht="12" thickTop="1">
      <c r="A63" s="17"/>
      <c r="B63" s="105"/>
      <c r="C63" s="105"/>
      <c r="D63" s="17"/>
      <c r="E63" s="29"/>
      <c r="F63" s="29"/>
      <c r="G63" s="109"/>
      <c r="H63" s="109"/>
      <c r="J63" s="104"/>
      <c r="L63" s="2"/>
      <c r="M63" s="7"/>
      <c r="N63" s="5"/>
      <c r="O63" s="7"/>
      <c r="P63" s="8"/>
      <c r="Q63" s="5"/>
    </row>
    <row r="64" spans="1:17" ht="11.25">
      <c r="A64" s="17"/>
      <c r="B64" s="17"/>
      <c r="C64" s="17"/>
      <c r="D64" s="17"/>
      <c r="E64" s="17"/>
      <c r="F64" s="17"/>
      <c r="G64" s="17" t="s">
        <v>79</v>
      </c>
      <c r="H64" s="17"/>
      <c r="J64" s="110"/>
      <c r="L64" s="2">
        <f>L58+L60+L62</f>
        <v>2427983.5</v>
      </c>
      <c r="M64" s="7"/>
      <c r="N64" s="5"/>
      <c r="O64" s="7"/>
      <c r="P64" s="8"/>
      <c r="Q64" s="5"/>
    </row>
    <row r="65" spans="1:17" ht="11.25">
      <c r="A65" s="9"/>
      <c r="B65" s="96"/>
      <c r="C65" s="96"/>
      <c r="D65" s="96"/>
      <c r="E65" s="96"/>
      <c r="F65" s="96"/>
      <c r="G65" s="96"/>
      <c r="H65" s="96"/>
      <c r="I65" s="94"/>
      <c r="J65" s="94"/>
      <c r="K65" s="95"/>
      <c r="L65" s="94"/>
      <c r="M65" s="7"/>
      <c r="N65" s="5"/>
      <c r="O65" s="7"/>
      <c r="P65" s="8"/>
      <c r="Q65" s="5"/>
    </row>
    <row r="66" spans="1:17" ht="11.25">
      <c r="A66" s="18"/>
      <c r="B66" s="96"/>
      <c r="C66" s="96"/>
      <c r="D66" s="96"/>
      <c r="E66" s="96"/>
      <c r="F66" s="96"/>
      <c r="G66" s="96"/>
      <c r="H66" s="96"/>
      <c r="I66" s="94"/>
      <c r="J66" s="94"/>
      <c r="K66" s="95"/>
      <c r="L66" s="94"/>
      <c r="M66" s="7"/>
      <c r="N66" s="5"/>
      <c r="O66" s="7"/>
      <c r="P66" s="8"/>
      <c r="Q66" s="5"/>
    </row>
    <row r="67" spans="8:17" ht="11.25">
      <c r="H67" s="12"/>
      <c r="L67" s="2"/>
      <c r="M67" s="7"/>
      <c r="N67" s="5"/>
      <c r="O67" s="7"/>
      <c r="P67" s="8"/>
      <c r="Q67" s="5"/>
    </row>
    <row r="68" spans="8:17" ht="11.25">
      <c r="H68" s="12"/>
      <c r="L68" s="2"/>
      <c r="M68" s="7"/>
      <c r="N68" s="5"/>
      <c r="O68" s="7"/>
      <c r="P68" s="8"/>
      <c r="Q68" s="5"/>
    </row>
    <row r="69" spans="1:17" ht="11.25">
      <c r="A69" s="12" t="s">
        <v>126</v>
      </c>
      <c r="B69" s="12"/>
      <c r="C69" s="12"/>
      <c r="D69" s="12"/>
      <c r="E69" s="12"/>
      <c r="F69" s="12"/>
      <c r="H69" s="5"/>
      <c r="L69" s="2"/>
      <c r="M69" s="7"/>
      <c r="N69" s="5"/>
      <c r="O69" s="7"/>
      <c r="P69" s="8"/>
      <c r="Q69" s="5"/>
    </row>
    <row r="70" spans="7:17" ht="11.25">
      <c r="G70" s="29"/>
      <c r="H70" s="5"/>
      <c r="L70" s="2"/>
      <c r="M70" s="7"/>
      <c r="N70" s="5"/>
      <c r="O70" s="7"/>
      <c r="P70" s="8"/>
      <c r="Q70" s="5"/>
    </row>
    <row r="71" spans="1:23" s="9" customFormat="1" ht="11.25">
      <c r="A71" s="12" t="s">
        <v>80</v>
      </c>
      <c r="B71" s="14" t="s">
        <v>30</v>
      </c>
      <c r="C71" s="12"/>
      <c r="D71" s="5"/>
      <c r="E71" s="5"/>
      <c r="F71" s="5"/>
      <c r="G71" s="5"/>
      <c r="H71" s="5"/>
      <c r="I71" s="2"/>
      <c r="J71" s="2"/>
      <c r="K71" s="10"/>
      <c r="L71" s="2"/>
      <c r="M71" s="7"/>
      <c r="N71" s="5"/>
      <c r="O71" s="7"/>
      <c r="P71" s="8"/>
      <c r="Q71" s="5"/>
      <c r="R71" s="5"/>
      <c r="S71" s="5"/>
      <c r="T71" s="5"/>
      <c r="U71" s="5"/>
      <c r="V71" s="5"/>
      <c r="W71" s="5"/>
    </row>
    <row r="72" spans="3:17" ht="11.25">
      <c r="C72" s="2"/>
      <c r="D72" s="101"/>
      <c r="E72" s="15"/>
      <c r="H72" s="5"/>
      <c r="L72" s="2"/>
      <c r="M72" s="7"/>
      <c r="N72" s="5"/>
      <c r="O72" s="7"/>
      <c r="P72" s="8"/>
      <c r="Q72" s="5"/>
    </row>
    <row r="73" spans="1:17" ht="11.25">
      <c r="A73" s="29"/>
      <c r="B73" s="29" t="s">
        <v>74</v>
      </c>
      <c r="C73" s="141">
        <v>36685</v>
      </c>
      <c r="D73" s="101" t="s">
        <v>75</v>
      </c>
      <c r="E73" s="102">
        <v>4728</v>
      </c>
      <c r="F73" s="29" t="s">
        <v>76</v>
      </c>
      <c r="G73" s="29" t="s">
        <v>77</v>
      </c>
      <c r="H73" s="29"/>
      <c r="J73" s="103"/>
      <c r="L73" s="2">
        <v>2081360.16</v>
      </c>
      <c r="M73" s="7"/>
      <c r="N73" s="5"/>
      <c r="O73" s="7"/>
      <c r="P73" s="8"/>
      <c r="Q73" s="5"/>
    </row>
    <row r="74" spans="1:17" ht="11.25">
      <c r="A74" s="29"/>
      <c r="B74" s="29"/>
      <c r="C74" s="29"/>
      <c r="D74" s="29"/>
      <c r="E74" s="29"/>
      <c r="F74" s="29"/>
      <c r="G74" s="29"/>
      <c r="H74" s="29"/>
      <c r="J74" s="104"/>
      <c r="L74" s="2"/>
      <c r="M74" s="7"/>
      <c r="N74" s="5"/>
      <c r="O74" s="7"/>
      <c r="P74" s="8"/>
      <c r="Q74" s="5"/>
    </row>
    <row r="75" spans="1:17" ht="11.25">
      <c r="A75" s="29"/>
      <c r="B75" s="29"/>
      <c r="C75" s="29"/>
      <c r="D75" s="29"/>
      <c r="E75" s="29"/>
      <c r="F75" s="29"/>
      <c r="G75" s="29"/>
      <c r="H75" s="29"/>
      <c r="J75" s="104"/>
      <c r="L75" s="2"/>
      <c r="M75" s="7"/>
      <c r="N75" s="5"/>
      <c r="O75" s="7"/>
      <c r="P75" s="8"/>
      <c r="Q75" s="5"/>
    </row>
    <row r="76" spans="1:17" ht="11.25">
      <c r="A76" s="29"/>
      <c r="B76" s="29"/>
      <c r="C76" s="29"/>
      <c r="D76" s="16"/>
      <c r="E76" s="29"/>
      <c r="F76" s="29"/>
      <c r="G76" s="29"/>
      <c r="H76" s="29"/>
      <c r="J76" s="104"/>
      <c r="L76" s="2"/>
      <c r="M76" s="7"/>
      <c r="N76" s="5"/>
      <c r="O76" s="7"/>
      <c r="P76" s="8"/>
      <c r="Q76" s="5"/>
    </row>
    <row r="77" spans="1:17" ht="12" thickBot="1">
      <c r="A77" s="17"/>
      <c r="B77" s="105"/>
      <c r="C77" s="105"/>
      <c r="D77" s="17"/>
      <c r="E77" s="29"/>
      <c r="F77" s="29"/>
      <c r="G77" s="29" t="s">
        <v>78</v>
      </c>
      <c r="H77" s="17"/>
      <c r="I77" s="106"/>
      <c r="J77" s="107"/>
      <c r="K77" s="108"/>
      <c r="L77" s="107">
        <v>357993.94</v>
      </c>
      <c r="M77" s="7"/>
      <c r="N77" s="5"/>
      <c r="O77" s="7"/>
      <c r="P77" s="8"/>
      <c r="Q77" s="5"/>
    </row>
    <row r="78" spans="1:17" ht="12" thickTop="1">
      <c r="A78" s="17"/>
      <c r="B78" s="105"/>
      <c r="C78" s="105"/>
      <c r="D78" s="17"/>
      <c r="E78" s="29"/>
      <c r="F78" s="29"/>
      <c r="G78" s="109"/>
      <c r="H78" s="109"/>
      <c r="J78" s="104"/>
      <c r="L78" s="2"/>
      <c r="M78" s="7"/>
      <c r="N78" s="5"/>
      <c r="O78" s="7"/>
      <c r="P78" s="8"/>
      <c r="Q78" s="5"/>
    </row>
    <row r="79" spans="1:17" ht="11.25">
      <c r="A79" s="17"/>
      <c r="B79" s="17"/>
      <c r="C79" s="17"/>
      <c r="D79" s="17"/>
      <c r="E79" s="17"/>
      <c r="F79" s="17"/>
      <c r="G79" s="17" t="s">
        <v>79</v>
      </c>
      <c r="H79" s="17"/>
      <c r="J79" s="110"/>
      <c r="L79" s="2">
        <f>L73+L75+L77</f>
        <v>2439354.1</v>
      </c>
      <c r="M79" s="7"/>
      <c r="N79" s="5"/>
      <c r="O79" s="7"/>
      <c r="P79" s="8"/>
      <c r="Q79" s="5"/>
    </row>
    <row r="80" spans="8:17" ht="11.25">
      <c r="H80" s="29"/>
      <c r="I80" s="15"/>
      <c r="J80" s="16"/>
      <c r="K80" s="19"/>
      <c r="L80" s="16"/>
      <c r="M80" s="7"/>
      <c r="N80" s="5"/>
      <c r="O80" s="7"/>
      <c r="P80" s="8"/>
      <c r="Q80" s="5"/>
    </row>
    <row r="81" spans="8:17" ht="11.25">
      <c r="H81" s="29"/>
      <c r="I81" s="16"/>
      <c r="J81" s="16"/>
      <c r="K81" s="19"/>
      <c r="L81" s="16"/>
      <c r="M81" s="7"/>
      <c r="N81" s="5"/>
      <c r="O81" s="7"/>
      <c r="P81" s="8"/>
      <c r="Q81" s="5"/>
    </row>
    <row r="82" spans="1:17" ht="11.25">
      <c r="A82" s="12" t="s">
        <v>128</v>
      </c>
      <c r="B82" s="12"/>
      <c r="C82" s="12"/>
      <c r="D82" s="12"/>
      <c r="E82" s="12"/>
      <c r="F82" s="12"/>
      <c r="H82" s="5"/>
      <c r="L82" s="2"/>
      <c r="M82" s="7"/>
      <c r="N82" s="5"/>
      <c r="O82" s="7"/>
      <c r="P82" s="8"/>
      <c r="Q82" s="5"/>
    </row>
    <row r="83" spans="7:17" ht="11.25">
      <c r="G83" s="29"/>
      <c r="H83" s="5"/>
      <c r="L83" s="2"/>
      <c r="M83" s="7"/>
      <c r="N83" s="5"/>
      <c r="O83" s="7"/>
      <c r="P83" s="8"/>
      <c r="Q83" s="5"/>
    </row>
    <row r="84" spans="1:17" ht="11.25">
      <c r="A84" s="12" t="s">
        <v>81</v>
      </c>
      <c r="B84" s="14" t="s">
        <v>120</v>
      </c>
      <c r="C84" s="12"/>
      <c r="H84" s="5"/>
      <c r="L84" s="2"/>
      <c r="M84" s="7"/>
      <c r="N84" s="5"/>
      <c r="O84" s="7"/>
      <c r="P84" s="8"/>
      <c r="Q84" s="5"/>
    </row>
    <row r="85" spans="3:17" ht="11.25">
      <c r="C85" s="2"/>
      <c r="D85" s="101"/>
      <c r="E85" s="15"/>
      <c r="H85" s="5"/>
      <c r="L85" s="2"/>
      <c r="M85" s="7"/>
      <c r="N85" s="5"/>
      <c r="O85" s="7"/>
      <c r="P85" s="8"/>
      <c r="Q85" s="5"/>
    </row>
    <row r="86" spans="1:17" ht="11.25">
      <c r="A86" s="29"/>
      <c r="B86" s="29" t="s">
        <v>74</v>
      </c>
      <c r="C86" s="141">
        <v>36856</v>
      </c>
      <c r="D86" s="101" t="s">
        <v>75</v>
      </c>
      <c r="E86" s="102">
        <v>4728</v>
      </c>
      <c r="F86" s="29" t="s">
        <v>76</v>
      </c>
      <c r="G86" s="29" t="s">
        <v>77</v>
      </c>
      <c r="H86" s="29"/>
      <c r="J86" s="103"/>
      <c r="L86" s="2">
        <v>2091062.04</v>
      </c>
      <c r="M86" s="7"/>
      <c r="N86" s="5"/>
      <c r="O86" s="7"/>
      <c r="P86" s="8"/>
      <c r="Q86" s="5"/>
    </row>
    <row r="87" spans="1:17" ht="11.25">
      <c r="A87" s="29"/>
      <c r="B87" s="29"/>
      <c r="C87" s="29"/>
      <c r="D87" s="29"/>
      <c r="E87" s="29"/>
      <c r="F87" s="29"/>
      <c r="G87" s="29"/>
      <c r="H87" s="29"/>
      <c r="J87" s="104"/>
      <c r="L87" s="2"/>
      <c r="M87" s="7"/>
      <c r="N87" s="5"/>
      <c r="O87" s="7"/>
      <c r="P87" s="8"/>
      <c r="Q87" s="5"/>
    </row>
    <row r="88" spans="1:17" ht="11.25">
      <c r="A88" s="29"/>
      <c r="B88" s="29"/>
      <c r="C88" s="29"/>
      <c r="D88" s="29"/>
      <c r="E88" s="29"/>
      <c r="F88" s="29"/>
      <c r="G88" s="29"/>
      <c r="H88" s="29"/>
      <c r="J88" s="104"/>
      <c r="L88" s="2"/>
      <c r="M88" s="7"/>
      <c r="N88" s="5"/>
      <c r="O88" s="7"/>
      <c r="P88" s="8"/>
      <c r="Q88" s="5"/>
    </row>
    <row r="89" spans="1:17" ht="9" customHeight="1">
      <c r="A89" s="29"/>
      <c r="B89" s="29"/>
      <c r="C89" s="29"/>
      <c r="D89" s="16"/>
      <c r="E89" s="29"/>
      <c r="F89" s="29"/>
      <c r="G89" s="29"/>
      <c r="H89" s="29"/>
      <c r="J89" s="104"/>
      <c r="L89" s="2"/>
      <c r="M89" s="7"/>
      <c r="N89" s="5"/>
      <c r="O89" s="7"/>
      <c r="P89" s="8"/>
      <c r="Q89" s="5"/>
    </row>
    <row r="90" spans="1:17" ht="12" thickBot="1">
      <c r="A90" s="17"/>
      <c r="B90" s="105"/>
      <c r="C90" s="105"/>
      <c r="D90" s="17"/>
      <c r="E90" s="29"/>
      <c r="F90" s="29"/>
      <c r="G90" s="29" t="s">
        <v>78</v>
      </c>
      <c r="H90" s="17"/>
      <c r="I90" s="106"/>
      <c r="J90" s="107"/>
      <c r="K90" s="108"/>
      <c r="L90" s="107">
        <v>359662.67</v>
      </c>
      <c r="M90" s="7"/>
      <c r="N90" s="5"/>
      <c r="O90" s="7"/>
      <c r="P90" s="8"/>
      <c r="Q90" s="5"/>
    </row>
    <row r="91" spans="1:17" ht="10.5" customHeight="1" thickTop="1">
      <c r="A91" s="17"/>
      <c r="B91" s="105"/>
      <c r="C91" s="105"/>
      <c r="D91" s="17"/>
      <c r="E91" s="29"/>
      <c r="F91" s="29"/>
      <c r="G91" s="109"/>
      <c r="H91" s="109"/>
      <c r="J91" s="104"/>
      <c r="L91" s="2"/>
      <c r="M91" s="7"/>
      <c r="N91" s="5"/>
      <c r="O91" s="7"/>
      <c r="P91" s="8"/>
      <c r="Q91" s="5"/>
    </row>
    <row r="92" spans="1:17" ht="11.25" customHeight="1">
      <c r="A92" s="17"/>
      <c r="B92" s="17"/>
      <c r="C92" s="17"/>
      <c r="D92" s="17"/>
      <c r="E92" s="17"/>
      <c r="F92" s="17"/>
      <c r="G92" s="17" t="s">
        <v>79</v>
      </c>
      <c r="H92" s="17"/>
      <c r="J92" s="110"/>
      <c r="L92" s="2">
        <f>L86+L88+L90</f>
        <v>2450724.71</v>
      </c>
      <c r="M92" s="7"/>
      <c r="N92" s="5"/>
      <c r="O92" s="7"/>
      <c r="P92" s="8"/>
      <c r="Q92" s="5"/>
    </row>
    <row r="93" spans="8:17" ht="12" customHeight="1">
      <c r="H93" s="29"/>
      <c r="I93" s="16"/>
      <c r="J93" s="16"/>
      <c r="K93" s="19"/>
      <c r="L93" s="16"/>
      <c r="M93" s="7"/>
      <c r="N93" s="5"/>
      <c r="O93" s="7"/>
      <c r="P93" s="8"/>
      <c r="Q93" s="5"/>
    </row>
    <row r="94" spans="8:17" ht="10.5" customHeight="1">
      <c r="H94" s="29"/>
      <c r="I94" s="16"/>
      <c r="J94" s="16"/>
      <c r="K94" s="19"/>
      <c r="L94" s="16"/>
      <c r="M94" s="7"/>
      <c r="N94" s="5"/>
      <c r="O94" s="7"/>
      <c r="P94" s="8"/>
      <c r="Q94" s="5"/>
    </row>
    <row r="95" spans="1:17" ht="11.25" customHeight="1">
      <c r="A95" s="12"/>
      <c r="B95" s="12"/>
      <c r="C95" s="12"/>
      <c r="D95" s="12"/>
      <c r="E95" s="12"/>
      <c r="F95" s="12"/>
      <c r="H95" s="5"/>
      <c r="L95" s="2"/>
      <c r="M95" s="7"/>
      <c r="N95" s="5"/>
      <c r="O95" s="7"/>
      <c r="P95" s="8"/>
      <c r="Q95" s="5"/>
    </row>
    <row r="96" spans="7:17" ht="11.25">
      <c r="G96" s="29"/>
      <c r="H96" s="5"/>
      <c r="L96" s="2"/>
      <c r="M96" s="7"/>
      <c r="N96" s="5"/>
      <c r="O96" s="7"/>
      <c r="P96" s="8"/>
      <c r="Q96" s="5"/>
    </row>
    <row r="97" spans="1:17" ht="11.25">
      <c r="A97" s="12"/>
      <c r="B97" s="14"/>
      <c r="C97" s="12"/>
      <c r="H97" s="5"/>
      <c r="L97" s="2"/>
      <c r="M97" s="7"/>
      <c r="N97" s="5"/>
      <c r="O97" s="7"/>
      <c r="P97" s="8"/>
      <c r="Q97" s="5"/>
    </row>
    <row r="98" spans="3:17" ht="11.25">
      <c r="C98" s="2"/>
      <c r="D98" s="101"/>
      <c r="E98" s="15"/>
      <c r="H98" s="5"/>
      <c r="L98" s="2"/>
      <c r="M98" s="7"/>
      <c r="N98" s="5"/>
      <c r="O98" s="7"/>
      <c r="P98" s="8"/>
      <c r="Q98" s="5"/>
    </row>
    <row r="99" spans="1:17" ht="11.25">
      <c r="A99" s="29"/>
      <c r="B99" s="29"/>
      <c r="C99" s="16"/>
      <c r="D99" s="101"/>
      <c r="E99" s="102"/>
      <c r="F99" s="29"/>
      <c r="G99" s="29"/>
      <c r="H99" s="29"/>
      <c r="J99" s="103"/>
      <c r="L99" s="2"/>
      <c r="M99" s="7"/>
      <c r="N99" s="5"/>
      <c r="O99" s="7"/>
      <c r="P99" s="8"/>
      <c r="Q99" s="5"/>
    </row>
    <row r="100" spans="1:17" ht="11.25">
      <c r="A100" s="29"/>
      <c r="B100" s="29"/>
      <c r="C100" s="29"/>
      <c r="D100" s="29"/>
      <c r="E100" s="29"/>
      <c r="F100" s="29"/>
      <c r="G100" s="29"/>
      <c r="H100" s="29"/>
      <c r="J100" s="104"/>
      <c r="L100" s="2"/>
      <c r="M100" s="7"/>
      <c r="N100" s="5"/>
      <c r="O100" s="7"/>
      <c r="P100" s="8"/>
      <c r="Q100" s="5"/>
    </row>
    <row r="101" spans="1:17" ht="11.25">
      <c r="A101" s="29"/>
      <c r="B101" s="29"/>
      <c r="C101" s="29"/>
      <c r="D101" s="29"/>
      <c r="E101" s="29"/>
      <c r="F101" s="29"/>
      <c r="G101" s="29"/>
      <c r="H101" s="29"/>
      <c r="J101" s="104"/>
      <c r="L101" s="2"/>
      <c r="M101" s="7"/>
      <c r="N101" s="5"/>
      <c r="O101" s="7"/>
      <c r="P101" s="8"/>
      <c r="Q101" s="5"/>
    </row>
    <row r="102" spans="1:17" ht="11.25">
      <c r="A102" s="29"/>
      <c r="B102" s="29"/>
      <c r="C102" s="29"/>
      <c r="D102" s="16"/>
      <c r="E102" s="29"/>
      <c r="F102" s="29"/>
      <c r="G102" s="29"/>
      <c r="H102" s="29"/>
      <c r="J102" s="104"/>
      <c r="L102" s="2"/>
      <c r="M102" s="7"/>
      <c r="N102" s="5"/>
      <c r="O102" s="7"/>
      <c r="P102" s="8"/>
      <c r="Q102" s="5"/>
    </row>
    <row r="103" spans="1:17" ht="12" thickBot="1">
      <c r="A103" s="17"/>
      <c r="B103" s="105"/>
      <c r="C103" s="105"/>
      <c r="D103" s="17"/>
      <c r="E103" s="29"/>
      <c r="F103" s="29"/>
      <c r="G103" s="29"/>
      <c r="H103" s="17"/>
      <c r="I103" s="106"/>
      <c r="J103" s="107"/>
      <c r="K103" s="108"/>
      <c r="L103" s="107"/>
      <c r="M103" s="7"/>
      <c r="N103" s="5"/>
      <c r="O103" s="7"/>
      <c r="P103" s="8"/>
      <c r="Q103" s="5"/>
    </row>
    <row r="104" spans="1:17" ht="12" thickTop="1">
      <c r="A104" s="17"/>
      <c r="B104" s="105"/>
      <c r="C104" s="105"/>
      <c r="D104" s="17"/>
      <c r="E104" s="29"/>
      <c r="F104" s="29"/>
      <c r="G104" s="109"/>
      <c r="H104" s="109"/>
      <c r="J104" s="104"/>
      <c r="L104" s="2"/>
      <c r="M104" s="7"/>
      <c r="N104" s="5"/>
      <c r="O104" s="7"/>
      <c r="P104" s="8"/>
      <c r="Q104" s="5"/>
    </row>
    <row r="105" spans="1:17" ht="11.25">
      <c r="A105" s="17"/>
      <c r="B105" s="17"/>
      <c r="C105" s="17"/>
      <c r="D105" s="17"/>
      <c r="E105" s="17"/>
      <c r="F105" s="17"/>
      <c r="G105" s="17"/>
      <c r="H105" s="17"/>
      <c r="J105" s="110"/>
      <c r="L105" s="2"/>
      <c r="M105" s="7"/>
      <c r="N105" s="5"/>
      <c r="O105" s="7"/>
      <c r="P105" s="8"/>
      <c r="Q105" s="5"/>
    </row>
    <row r="106" spans="8:17" ht="11.25">
      <c r="H106" s="29"/>
      <c r="I106" s="16"/>
      <c r="J106" s="16"/>
      <c r="K106" s="19"/>
      <c r="L106" s="16"/>
      <c r="M106" s="7"/>
      <c r="N106" s="5"/>
      <c r="O106" s="7"/>
      <c r="P106" s="8"/>
      <c r="Q106" s="5"/>
    </row>
    <row r="107" spans="12:17" ht="11.25">
      <c r="L107" s="2"/>
      <c r="M107" s="7"/>
      <c r="N107" s="5"/>
      <c r="O107" s="7"/>
      <c r="P107" s="8"/>
      <c r="Q107" s="5"/>
    </row>
    <row r="108" spans="12:17" ht="11.25">
      <c r="L108" s="2"/>
      <c r="M108" s="7"/>
      <c r="N108" s="5"/>
      <c r="O108" s="7"/>
      <c r="P108" s="8"/>
      <c r="Q108" s="5"/>
    </row>
    <row r="109" spans="12:17" ht="11.25">
      <c r="L109" s="2"/>
      <c r="M109" s="7"/>
      <c r="N109" s="5"/>
      <c r="O109" s="7"/>
      <c r="P109" s="8"/>
      <c r="Q109" s="5"/>
    </row>
    <row r="110" spans="12:17" ht="11.25">
      <c r="L110" s="2"/>
      <c r="M110" s="7"/>
      <c r="N110" s="5"/>
      <c r="O110" s="7"/>
      <c r="P110" s="8"/>
      <c r="Q110" s="5"/>
    </row>
    <row r="111" spans="12:17" ht="11.25">
      <c r="L111" s="2"/>
      <c r="M111" s="7"/>
      <c r="N111" s="5"/>
      <c r="O111" s="7"/>
      <c r="P111" s="8"/>
      <c r="Q111" s="5"/>
    </row>
    <row r="112" spans="12:17" ht="11.25">
      <c r="L112" s="2"/>
      <c r="M112" s="7"/>
      <c r="N112" s="5"/>
      <c r="O112" s="7"/>
      <c r="P112" s="8"/>
      <c r="Q112" s="5"/>
    </row>
    <row r="113" spans="12:17" ht="11.25">
      <c r="L113" s="2"/>
      <c r="M113" s="7"/>
      <c r="N113" s="5"/>
      <c r="O113" s="7"/>
      <c r="P113" s="8"/>
      <c r="Q113" s="5"/>
    </row>
    <row r="114" spans="12:17" ht="11.25">
      <c r="L114" s="2"/>
      <c r="M114" s="7"/>
      <c r="N114" s="5"/>
      <c r="O114" s="7"/>
      <c r="P114" s="8"/>
      <c r="Q114" s="5"/>
    </row>
    <row r="115" spans="12:17" ht="11.25">
      <c r="L115" s="2"/>
      <c r="M115" s="7"/>
      <c r="N115" s="5"/>
      <c r="O115" s="7"/>
      <c r="P115" s="8"/>
      <c r="Q115" s="5"/>
    </row>
    <row r="116" spans="12:17" ht="11.25">
      <c r="L116" s="2"/>
      <c r="M116" s="7"/>
      <c r="N116" s="5"/>
      <c r="O116" s="7"/>
      <c r="P116" s="8"/>
      <c r="Q116" s="5"/>
    </row>
    <row r="117" spans="12:17" ht="11.25">
      <c r="L117" s="2"/>
      <c r="M117" s="7"/>
      <c r="N117" s="5"/>
      <c r="O117" s="7"/>
      <c r="P117" s="8"/>
      <c r="Q117" s="5"/>
    </row>
    <row r="118" spans="12:17" ht="11.25">
      <c r="L118" s="2"/>
      <c r="M118" s="7"/>
      <c r="N118" s="5"/>
      <c r="O118" s="7"/>
      <c r="P118" s="8"/>
      <c r="Q118" s="5"/>
    </row>
    <row r="119" spans="12:17" ht="11.25">
      <c r="L119" s="2"/>
      <c r="M119" s="7"/>
      <c r="N119" s="5"/>
      <c r="O119" s="7"/>
      <c r="P119" s="8"/>
      <c r="Q119" s="5"/>
    </row>
    <row r="120" spans="12:17" ht="11.25">
      <c r="L120" s="2"/>
      <c r="M120" s="7"/>
      <c r="N120" s="5"/>
      <c r="O120" s="7"/>
      <c r="P120" s="8"/>
      <c r="Q120" s="5"/>
    </row>
    <row r="121" spans="12:17" ht="11.25">
      <c r="L121" s="2"/>
      <c r="M121" s="7"/>
      <c r="N121" s="5"/>
      <c r="O121" s="7"/>
      <c r="P121" s="8"/>
      <c r="Q121" s="5"/>
    </row>
    <row r="122" spans="12:17" ht="11.25">
      <c r="L122" s="2"/>
      <c r="M122" s="7"/>
      <c r="N122" s="5"/>
      <c r="O122" s="7"/>
      <c r="P122" s="8"/>
      <c r="Q122" s="5"/>
    </row>
    <row r="123" spans="12:17" ht="11.25">
      <c r="L123" s="2"/>
      <c r="M123" s="7"/>
      <c r="N123" s="5"/>
      <c r="O123" s="7"/>
      <c r="P123" s="8"/>
      <c r="Q123" s="5"/>
    </row>
    <row r="124" spans="12:17" ht="11.25">
      <c r="L124" s="2"/>
      <c r="M124" s="7"/>
      <c r="N124" s="5"/>
      <c r="O124" s="7"/>
      <c r="P124" s="8"/>
      <c r="Q124" s="5"/>
    </row>
    <row r="125" spans="12:17" ht="11.25">
      <c r="L125" s="2"/>
      <c r="M125" s="7"/>
      <c r="N125" s="5"/>
      <c r="O125" s="7"/>
      <c r="P125" s="8"/>
      <c r="Q125" s="5"/>
    </row>
    <row r="126" spans="12:17" ht="11.25">
      <c r="L126" s="2"/>
      <c r="M126" s="7"/>
      <c r="N126" s="5"/>
      <c r="O126" s="7"/>
      <c r="P126" s="8"/>
      <c r="Q126" s="5"/>
    </row>
    <row r="127" spans="12:17" ht="11.25">
      <c r="L127" s="2"/>
      <c r="M127" s="7"/>
      <c r="N127" s="5"/>
      <c r="O127" s="7"/>
      <c r="P127" s="8"/>
      <c r="Q127" s="5"/>
    </row>
    <row r="128" spans="12:17" ht="11.25">
      <c r="L128" s="2"/>
      <c r="M128" s="7"/>
      <c r="N128" s="5"/>
      <c r="O128" s="7"/>
      <c r="P128" s="8"/>
      <c r="Q128" s="5"/>
    </row>
    <row r="129" spans="12:17" ht="11.25">
      <c r="L129" s="2"/>
      <c r="M129" s="7"/>
      <c r="N129" s="5"/>
      <c r="O129" s="7"/>
      <c r="P129" s="8"/>
      <c r="Q129" s="5"/>
    </row>
    <row r="130" spans="12:17" ht="11.25">
      <c r="L130" s="2"/>
      <c r="M130" s="7"/>
      <c r="N130" s="5"/>
      <c r="O130" s="7"/>
      <c r="P130" s="8"/>
      <c r="Q130" s="5"/>
    </row>
    <row r="131" spans="12:17" ht="11.25">
      <c r="L131" s="2"/>
      <c r="M131" s="7"/>
      <c r="N131" s="5"/>
      <c r="O131" s="7"/>
      <c r="P131" s="8"/>
      <c r="Q131" s="5"/>
    </row>
    <row r="132" spans="12:17" ht="11.25">
      <c r="L132" s="2"/>
      <c r="M132" s="7"/>
      <c r="N132" s="5"/>
      <c r="O132" s="7"/>
      <c r="P132" s="8"/>
      <c r="Q132" s="5"/>
    </row>
    <row r="133" spans="12:17" ht="11.25">
      <c r="L133" s="2"/>
      <c r="M133" s="7"/>
      <c r="N133" s="5"/>
      <c r="O133" s="7"/>
      <c r="P133" s="8"/>
      <c r="Q133" s="5"/>
    </row>
    <row r="134" spans="12:17" ht="11.25">
      <c r="L134" s="2"/>
      <c r="M134" s="7"/>
      <c r="N134" s="5"/>
      <c r="O134" s="7"/>
      <c r="P134" s="8"/>
      <c r="Q134" s="5"/>
    </row>
    <row r="135" spans="12:17" ht="11.25">
      <c r="L135" s="2"/>
      <c r="M135" s="7"/>
      <c r="N135" s="5"/>
      <c r="O135" s="7"/>
      <c r="P135" s="8"/>
      <c r="Q135" s="5"/>
    </row>
    <row r="136" spans="12:17" ht="11.25">
      <c r="L136" s="2"/>
      <c r="M136" s="7"/>
      <c r="N136" s="5"/>
      <c r="O136" s="7"/>
      <c r="P136" s="8"/>
      <c r="Q136" s="5"/>
    </row>
    <row r="137" spans="6:12" ht="11.25">
      <c r="F137" s="17"/>
      <c r="H137" s="17"/>
      <c r="I137" s="154"/>
      <c r="J137" s="154"/>
      <c r="K137" s="21"/>
      <c r="L137" s="26"/>
    </row>
    <row r="138" spans="8:12" ht="11.25">
      <c r="H138" s="28"/>
      <c r="I138" s="20"/>
      <c r="J138" s="20"/>
      <c r="K138" s="21"/>
      <c r="L138" s="26"/>
    </row>
    <row r="139" spans="8:12" ht="11.25">
      <c r="H139" s="14"/>
      <c r="I139" s="20"/>
      <c r="J139" s="20"/>
      <c r="K139" s="21"/>
      <c r="L139" s="26"/>
    </row>
    <row r="140" ht="11.25">
      <c r="H140" s="5"/>
    </row>
    <row r="141" ht="11.25">
      <c r="H141" s="29"/>
    </row>
    <row r="142" spans="8:11" ht="11.25">
      <c r="H142" s="29"/>
      <c r="I142" s="15"/>
      <c r="J142" s="16"/>
      <c r="K142" s="19"/>
    </row>
    <row r="143" spans="8:13" ht="11.25">
      <c r="H143" s="29"/>
      <c r="I143" s="16"/>
      <c r="J143" s="16"/>
      <c r="K143" s="19"/>
      <c r="M143" s="29"/>
    </row>
    <row r="144" spans="8:13" ht="12.75" customHeight="1">
      <c r="H144" s="29"/>
      <c r="I144" s="16"/>
      <c r="J144" s="16"/>
      <c r="K144" s="19"/>
      <c r="M144" s="29"/>
    </row>
    <row r="145" spans="8:13" ht="11.25">
      <c r="H145" s="17"/>
      <c r="I145" s="16"/>
      <c r="J145" s="16"/>
      <c r="K145" s="19"/>
      <c r="M145" s="17"/>
    </row>
    <row r="146" spans="8:13" ht="11.25">
      <c r="H146" s="17"/>
      <c r="I146" s="20"/>
      <c r="J146" s="16"/>
      <c r="K146" s="19"/>
      <c r="L146" s="26"/>
      <c r="M146" s="17"/>
    </row>
    <row r="147" spans="8:13" ht="11.25">
      <c r="H147" s="17"/>
      <c r="I147" s="20"/>
      <c r="J147" s="16"/>
      <c r="K147" s="19"/>
      <c r="L147" s="26"/>
      <c r="M147" s="17"/>
    </row>
    <row r="148" spans="8:13" ht="11.25">
      <c r="H148" s="17"/>
      <c r="I148" s="20"/>
      <c r="J148" s="20"/>
      <c r="K148" s="21"/>
      <c r="L148" s="26"/>
      <c r="M148" s="17"/>
    </row>
    <row r="149" spans="9:13" ht="11.25">
      <c r="I149" s="20"/>
      <c r="J149" s="20"/>
      <c r="K149" s="21"/>
      <c r="L149" s="26"/>
      <c r="M149" s="17"/>
    </row>
    <row r="150" spans="8:12" ht="11.25">
      <c r="H150" s="12"/>
      <c r="I150" s="13"/>
      <c r="J150" s="13"/>
      <c r="K150" s="22"/>
      <c r="L150" s="26"/>
    </row>
    <row r="151" ht="11.25">
      <c r="H151" s="5"/>
    </row>
    <row r="152" spans="8:13" ht="11.25">
      <c r="H152" s="29"/>
      <c r="M152" s="29"/>
    </row>
    <row r="153" spans="8:13" ht="11.25">
      <c r="H153" s="29"/>
      <c r="I153" s="15"/>
      <c r="J153" s="16"/>
      <c r="K153" s="19"/>
      <c r="M153" s="29"/>
    </row>
    <row r="154" spans="8:13" ht="11.25">
      <c r="H154" s="29"/>
      <c r="I154" s="16"/>
      <c r="J154" s="16"/>
      <c r="K154" s="19"/>
      <c r="M154" s="29"/>
    </row>
    <row r="155" spans="8:13" ht="11.25">
      <c r="H155" s="29"/>
      <c r="I155" s="16"/>
      <c r="J155" s="16"/>
      <c r="K155" s="19"/>
      <c r="M155" s="29"/>
    </row>
    <row r="156" spans="8:13" ht="11.25">
      <c r="H156" s="17"/>
      <c r="I156" s="16"/>
      <c r="J156" s="16"/>
      <c r="K156" s="19"/>
      <c r="M156" s="17"/>
    </row>
    <row r="157" spans="8:13" ht="11.25">
      <c r="H157" s="17"/>
      <c r="I157" s="20"/>
      <c r="J157" s="16"/>
      <c r="K157" s="19"/>
      <c r="L157" s="26"/>
      <c r="M157" s="17"/>
    </row>
    <row r="158" spans="8:13" ht="11.25">
      <c r="H158" s="17"/>
      <c r="I158" s="20"/>
      <c r="J158" s="16"/>
      <c r="K158" s="19"/>
      <c r="L158" s="26"/>
      <c r="M158" s="17"/>
    </row>
    <row r="159" spans="8:13" ht="11.25">
      <c r="H159" s="17"/>
      <c r="I159" s="20"/>
      <c r="J159" s="20"/>
      <c r="K159" s="21"/>
      <c r="L159" s="26"/>
      <c r="M159" s="17"/>
    </row>
    <row r="160" spans="9:13" ht="11.25">
      <c r="I160" s="20"/>
      <c r="J160" s="20"/>
      <c r="K160" s="21"/>
      <c r="L160" s="26"/>
      <c r="M160" s="9"/>
    </row>
    <row r="161" spans="8:12" ht="11.25">
      <c r="H161" s="18"/>
      <c r="I161" s="13"/>
      <c r="J161" s="13"/>
      <c r="K161" s="22"/>
      <c r="L161" s="26"/>
    </row>
    <row r="162" spans="8:12" ht="11.25">
      <c r="H162" s="18"/>
      <c r="I162" s="13"/>
      <c r="J162" s="13"/>
      <c r="K162" s="22"/>
      <c r="L162" s="26"/>
    </row>
    <row r="163" spans="9:13" ht="11.25">
      <c r="I163" s="13"/>
      <c r="J163" s="13"/>
      <c r="K163" s="22"/>
      <c r="L163" s="26"/>
      <c r="M163" s="29"/>
    </row>
    <row r="164" ht="11.25">
      <c r="M164" s="29"/>
    </row>
    <row r="165" ht="11.25">
      <c r="M165" s="29"/>
    </row>
    <row r="166" ht="11.25">
      <c r="M166" s="29"/>
    </row>
    <row r="167" ht="11.25">
      <c r="M167" s="17"/>
    </row>
    <row r="168" ht="11.25">
      <c r="M168" s="17"/>
    </row>
    <row r="169" ht="11.25">
      <c r="M169" s="17"/>
    </row>
    <row r="170" ht="11.25">
      <c r="M170" s="17"/>
    </row>
    <row r="171" ht="11.25">
      <c r="M171" s="9"/>
    </row>
    <row r="172" ht="11.25">
      <c r="M172" s="9"/>
    </row>
    <row r="173" ht="11.25">
      <c r="M173" s="9"/>
    </row>
  </sheetData>
  <sheetProtection/>
  <mergeCells count="15">
    <mergeCell ref="A1:L1"/>
    <mergeCell ref="A2:L2"/>
    <mergeCell ref="I137:J137"/>
    <mergeCell ref="A45:B45"/>
    <mergeCell ref="A50:B50"/>
    <mergeCell ref="B3:C3"/>
    <mergeCell ref="B6:L6"/>
    <mergeCell ref="B7:L7"/>
    <mergeCell ref="B8:C8"/>
    <mergeCell ref="A10:D10"/>
    <mergeCell ref="A12:A15"/>
    <mergeCell ref="B12:B15"/>
    <mergeCell ref="E12:G12"/>
    <mergeCell ref="I12:K12"/>
    <mergeCell ref="E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A45">
      <selection activeCell="D156" sqref="D156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53.7109375" style="0" customWidth="1"/>
    <col min="4" max="4" width="19.00390625" style="0" customWidth="1"/>
  </cols>
  <sheetData>
    <row r="1" spans="2:4" ht="12.75">
      <c r="B1" s="111" t="s">
        <v>82</v>
      </c>
      <c r="C1" s="112" t="s">
        <v>83</v>
      </c>
      <c r="D1" s="113" t="s">
        <v>84</v>
      </c>
    </row>
    <row r="2" ht="12.75">
      <c r="D2" s="1"/>
    </row>
    <row r="3" spans="1:4" ht="12.75">
      <c r="A3" s="111" t="s">
        <v>85</v>
      </c>
      <c r="B3" s="111">
        <v>31111</v>
      </c>
      <c r="C3" s="114" t="s">
        <v>86</v>
      </c>
      <c r="D3" s="1">
        <v>2071658.28</v>
      </c>
    </row>
    <row r="4" spans="1:4" ht="12.75">
      <c r="A4" s="111"/>
      <c r="B4" s="111">
        <v>31321</v>
      </c>
      <c r="C4" t="s">
        <v>87</v>
      </c>
      <c r="D4" s="1">
        <f>D3*15%</f>
        <v>310748.74199999997</v>
      </c>
    </row>
    <row r="5" spans="1:4" ht="12.75">
      <c r="A5" s="111"/>
      <c r="B5" s="111">
        <v>31322</v>
      </c>
      <c r="C5" t="s">
        <v>88</v>
      </c>
      <c r="D5" s="1">
        <f>D3*0.5%</f>
        <v>10358.2914</v>
      </c>
    </row>
    <row r="6" spans="1:4" ht="12.75">
      <c r="A6" s="115"/>
      <c r="B6" s="115">
        <v>31331</v>
      </c>
      <c r="C6" s="116" t="s">
        <v>89</v>
      </c>
      <c r="D6" s="117">
        <f>D3*1.7%</f>
        <v>35218.190760000005</v>
      </c>
    </row>
    <row r="7" spans="1:4" ht="12.75">
      <c r="A7" s="111"/>
      <c r="B7" s="111"/>
      <c r="D7" s="118">
        <f>SUM(D3:D6)</f>
        <v>2427983.50416</v>
      </c>
    </row>
    <row r="8" spans="1:4" ht="12.75">
      <c r="A8" s="111"/>
      <c r="B8" s="111"/>
      <c r="D8" s="1"/>
    </row>
    <row r="9" spans="1:4" ht="12.75">
      <c r="A9" s="111" t="s">
        <v>90</v>
      </c>
      <c r="B9" s="111">
        <v>31212</v>
      </c>
      <c r="C9" t="s">
        <v>91</v>
      </c>
      <c r="D9" s="1"/>
    </row>
    <row r="10" spans="2:4" ht="12.75">
      <c r="B10" s="111"/>
      <c r="C10" t="s">
        <v>92</v>
      </c>
      <c r="D10" s="1">
        <v>8400</v>
      </c>
    </row>
    <row r="11" spans="1:4" ht="12.75">
      <c r="A11" s="115"/>
      <c r="B11" s="115"/>
      <c r="C11" s="116" t="s">
        <v>93</v>
      </c>
      <c r="D11" s="117"/>
    </row>
    <row r="12" spans="1:4" ht="12.75">
      <c r="A12" s="111"/>
      <c r="B12" s="119"/>
      <c r="C12" s="27"/>
      <c r="D12" s="120">
        <f>SUM(D9:D11)</f>
        <v>8400</v>
      </c>
    </row>
    <row r="13" spans="1:4" ht="12.75">
      <c r="A13" s="111"/>
      <c r="B13" s="119"/>
      <c r="C13" s="27"/>
      <c r="D13" s="3"/>
    </row>
    <row r="14" spans="1:4" ht="12.75">
      <c r="A14" s="115" t="s">
        <v>94</v>
      </c>
      <c r="B14" s="115">
        <v>31213</v>
      </c>
      <c r="C14" s="116" t="s">
        <v>123</v>
      </c>
      <c r="D14" s="121">
        <v>4200</v>
      </c>
    </row>
    <row r="15" spans="1:4" ht="12.75">
      <c r="A15" s="111"/>
      <c r="B15" s="119"/>
      <c r="C15" s="27"/>
      <c r="D15" s="3"/>
    </row>
    <row r="16" spans="1:4" ht="12.75">
      <c r="A16" s="111"/>
      <c r="B16" s="119"/>
      <c r="C16" s="27"/>
      <c r="D16" s="3"/>
    </row>
    <row r="17" spans="1:4" ht="12.75">
      <c r="A17" s="115" t="s">
        <v>95</v>
      </c>
      <c r="B17" s="115">
        <v>31214</v>
      </c>
      <c r="C17" s="116" t="s">
        <v>96</v>
      </c>
      <c r="D17" s="121"/>
    </row>
    <row r="18" spans="1:4" ht="12.75">
      <c r="A18" s="111"/>
      <c r="B18" s="119"/>
      <c r="C18" s="27"/>
      <c r="D18" s="3"/>
    </row>
    <row r="19" spans="1:4" ht="12.75">
      <c r="A19" s="111"/>
      <c r="B19" s="111"/>
      <c r="D19" s="118"/>
    </row>
    <row r="20" spans="1:4" ht="12.75">
      <c r="A20" s="111" t="s">
        <v>97</v>
      </c>
      <c r="B20" s="111">
        <v>31215</v>
      </c>
      <c r="C20" t="s">
        <v>98</v>
      </c>
      <c r="D20" s="23">
        <v>6000</v>
      </c>
    </row>
    <row r="21" spans="1:4" ht="12.75">
      <c r="A21" s="116"/>
      <c r="B21" s="116"/>
      <c r="C21" s="122"/>
      <c r="D21" s="117"/>
    </row>
    <row r="22" ht="12.75">
      <c r="D22" s="118"/>
    </row>
    <row r="23" spans="1:4" ht="12.75">
      <c r="A23" s="123" t="s">
        <v>99</v>
      </c>
      <c r="B23" s="123">
        <v>32121</v>
      </c>
      <c r="C23" s="122" t="s">
        <v>0</v>
      </c>
      <c r="D23" s="124">
        <v>85000</v>
      </c>
    </row>
    <row r="24" ht="12.75">
      <c r="D24" s="1"/>
    </row>
    <row r="25" spans="1:4" ht="25.5">
      <c r="A25" s="125" t="s">
        <v>100</v>
      </c>
      <c r="B25" s="126">
        <v>32955</v>
      </c>
      <c r="C25" s="127" t="s">
        <v>101</v>
      </c>
      <c r="D25" s="118">
        <v>11000</v>
      </c>
    </row>
    <row r="26" ht="12.75">
      <c r="D26" s="1"/>
    </row>
    <row r="27" ht="12.75">
      <c r="D27" s="1"/>
    </row>
    <row r="28" spans="1:4" ht="18">
      <c r="A28" s="161" t="s">
        <v>102</v>
      </c>
      <c r="B28" s="161"/>
      <c r="C28" s="161"/>
      <c r="D28" s="161"/>
    </row>
    <row r="29" ht="12.75">
      <c r="D29" s="1"/>
    </row>
    <row r="30" spans="1:4" ht="12.75">
      <c r="A30" s="111" t="s">
        <v>85</v>
      </c>
      <c r="C30" s="114"/>
      <c r="D30" s="1"/>
    </row>
    <row r="32" spans="3:4" ht="12.75">
      <c r="C32" s="114" t="s">
        <v>124</v>
      </c>
      <c r="D32" s="1">
        <v>2071658.28</v>
      </c>
    </row>
    <row r="33" spans="3:4" ht="12.75">
      <c r="C33" t="s">
        <v>103</v>
      </c>
      <c r="D33" s="1">
        <f>D32*15%</f>
        <v>310748.74199999997</v>
      </c>
    </row>
    <row r="34" spans="3:4" ht="12.75">
      <c r="C34" t="s">
        <v>104</v>
      </c>
      <c r="D34" s="1">
        <f>D32*0.5%</f>
        <v>10358.2914</v>
      </c>
    </row>
    <row r="35" spans="1:4" ht="12.75">
      <c r="A35" s="116"/>
      <c r="B35" s="116"/>
      <c r="C35" s="122" t="s">
        <v>105</v>
      </c>
      <c r="D35" s="117">
        <f>D32*1.7%</f>
        <v>35218.190760000005</v>
      </c>
    </row>
    <row r="36" spans="3:4" ht="12.75">
      <c r="C36" s="128" t="s">
        <v>106</v>
      </c>
      <c r="D36" s="118">
        <f>SUM(D32:D35)</f>
        <v>2427983.50416</v>
      </c>
    </row>
    <row r="37" ht="12.75">
      <c r="D37" s="1"/>
    </row>
    <row r="38" ht="12.75">
      <c r="D38" s="1"/>
    </row>
    <row r="39" spans="1:4" ht="12.75">
      <c r="A39" t="s">
        <v>107</v>
      </c>
      <c r="C39" t="s">
        <v>108</v>
      </c>
      <c r="D39" s="1">
        <f>D36</f>
        <v>2427983.50416</v>
      </c>
    </row>
    <row r="40" spans="1:4" ht="12.75">
      <c r="A40">
        <v>3121</v>
      </c>
      <c r="C40" s="114" t="s">
        <v>109</v>
      </c>
      <c r="D40" s="3">
        <v>18600</v>
      </c>
    </row>
    <row r="41" spans="1:4" ht="12.75">
      <c r="A41">
        <v>3212</v>
      </c>
      <c r="C41" s="114" t="s">
        <v>110</v>
      </c>
      <c r="D41" s="3">
        <v>85000</v>
      </c>
    </row>
    <row r="42" spans="1:4" ht="12.75">
      <c r="A42">
        <v>3295</v>
      </c>
      <c r="C42" s="114" t="s">
        <v>111</v>
      </c>
      <c r="D42" s="3">
        <v>11300</v>
      </c>
    </row>
    <row r="43" spans="3:4" ht="12.75">
      <c r="C43" s="114"/>
      <c r="D43" s="129"/>
    </row>
    <row r="44" ht="12.75">
      <c r="D44" s="23">
        <f>SUM(D39:D42)</f>
        <v>2542883.50416</v>
      </c>
    </row>
    <row r="45" spans="3:4" ht="15.75">
      <c r="C45" s="130" t="s">
        <v>125</v>
      </c>
      <c r="D45" s="1"/>
    </row>
    <row r="59" spans="2:4" ht="12.75">
      <c r="B59" s="111" t="s">
        <v>82</v>
      </c>
      <c r="C59" s="112" t="s">
        <v>83</v>
      </c>
      <c r="D59" s="113" t="s">
        <v>84</v>
      </c>
    </row>
    <row r="60" ht="12.75">
      <c r="D60" s="1"/>
    </row>
    <row r="61" spans="1:4" ht="12.75">
      <c r="A61" s="111" t="s">
        <v>85</v>
      </c>
      <c r="B61" s="111">
        <v>31111</v>
      </c>
      <c r="C61" s="114" t="s">
        <v>86</v>
      </c>
      <c r="D61" s="1">
        <v>2081360.16</v>
      </c>
    </row>
    <row r="62" spans="1:4" ht="12.75">
      <c r="A62" s="111"/>
      <c r="B62" s="111">
        <v>31321</v>
      </c>
      <c r="C62" t="s">
        <v>87</v>
      </c>
      <c r="D62" s="1">
        <f>D61*15%</f>
        <v>312204.024</v>
      </c>
    </row>
    <row r="63" spans="1:4" ht="12.75">
      <c r="A63" s="111"/>
      <c r="B63" s="111">
        <v>31322</v>
      </c>
      <c r="C63" t="s">
        <v>88</v>
      </c>
      <c r="D63" s="1">
        <f>D61*0.5%</f>
        <v>10406.800799999999</v>
      </c>
    </row>
    <row r="64" spans="1:4" ht="12.75">
      <c r="A64" s="115"/>
      <c r="B64" s="115">
        <v>31331</v>
      </c>
      <c r="C64" s="116" t="s">
        <v>89</v>
      </c>
      <c r="D64" s="117">
        <f>D61*1.7%</f>
        <v>35383.12272</v>
      </c>
    </row>
    <row r="65" spans="1:4" ht="12.75">
      <c r="A65" s="111"/>
      <c r="B65" s="111"/>
      <c r="D65" s="118">
        <f>SUM(D61:D64)</f>
        <v>2439354.1075199996</v>
      </c>
    </row>
    <row r="66" spans="1:4" ht="12.75">
      <c r="A66" s="111"/>
      <c r="B66" s="111"/>
      <c r="D66" s="1"/>
    </row>
    <row r="67" spans="1:4" ht="12.75">
      <c r="A67" s="111" t="s">
        <v>90</v>
      </c>
      <c r="B67" s="111">
        <v>31212</v>
      </c>
      <c r="C67" t="s">
        <v>91</v>
      </c>
      <c r="D67" s="1"/>
    </row>
    <row r="68" spans="2:4" ht="12.75">
      <c r="B68" s="111"/>
      <c r="C68" t="s">
        <v>92</v>
      </c>
      <c r="D68" s="1">
        <v>8400</v>
      </c>
    </row>
    <row r="69" spans="1:4" ht="12.75">
      <c r="A69" s="115"/>
      <c r="B69" s="115"/>
      <c r="C69" s="116" t="s">
        <v>93</v>
      </c>
      <c r="D69" s="117"/>
    </row>
    <row r="70" spans="1:4" ht="12.75">
      <c r="A70" s="111"/>
      <c r="B70" s="119"/>
      <c r="C70" s="27"/>
      <c r="D70" s="120">
        <f>SUM(D67:D69)</f>
        <v>8400</v>
      </c>
    </row>
    <row r="71" spans="1:4" ht="12.75">
      <c r="A71" s="111"/>
      <c r="B71" s="119"/>
      <c r="C71" s="27"/>
      <c r="D71" s="3"/>
    </row>
    <row r="72" spans="1:4" ht="12.75">
      <c r="A72" s="115" t="s">
        <v>94</v>
      </c>
      <c r="B72" s="115">
        <v>31213</v>
      </c>
      <c r="C72" s="116" t="s">
        <v>123</v>
      </c>
      <c r="D72" s="121">
        <v>4200</v>
      </c>
    </row>
    <row r="73" spans="1:4" ht="12.75">
      <c r="A73" s="111"/>
      <c r="B73" s="119"/>
      <c r="C73" s="27"/>
      <c r="D73" s="3"/>
    </row>
    <row r="74" spans="1:4" ht="12.75">
      <c r="A74" s="111"/>
      <c r="B74" s="119"/>
      <c r="C74" s="27"/>
      <c r="D74" s="3"/>
    </row>
    <row r="75" spans="1:4" ht="12.75">
      <c r="A75" s="115" t="s">
        <v>95</v>
      </c>
      <c r="B75" s="115">
        <v>31214</v>
      </c>
      <c r="C75" s="116" t="s">
        <v>96</v>
      </c>
      <c r="D75" s="121"/>
    </row>
    <row r="76" spans="1:4" ht="12.75">
      <c r="A76" s="111"/>
      <c r="B76" s="119"/>
      <c r="C76" s="27"/>
      <c r="D76" s="3"/>
    </row>
    <row r="77" spans="1:4" ht="12.75">
      <c r="A77" s="111"/>
      <c r="B77" s="111"/>
      <c r="D77" s="118"/>
    </row>
    <row r="78" spans="1:4" ht="12.75">
      <c r="A78" s="111" t="s">
        <v>97</v>
      </c>
      <c r="B78" s="111">
        <v>31215</v>
      </c>
      <c r="C78" t="s">
        <v>98</v>
      </c>
      <c r="D78" s="23">
        <v>6000</v>
      </c>
    </row>
    <row r="79" spans="1:4" ht="12.75">
      <c r="A79" s="116"/>
      <c r="B79" s="116"/>
      <c r="C79" s="122"/>
      <c r="D79" s="117"/>
    </row>
    <row r="80" ht="12.75">
      <c r="D80" s="118"/>
    </row>
    <row r="81" spans="1:4" ht="12.75">
      <c r="A81" s="123" t="s">
        <v>99</v>
      </c>
      <c r="B81" s="123">
        <v>32121</v>
      </c>
      <c r="C81" s="122" t="s">
        <v>0</v>
      </c>
      <c r="D81" s="124">
        <v>85000</v>
      </c>
    </row>
    <row r="82" ht="12.75">
      <c r="D82" s="1"/>
    </row>
    <row r="83" spans="1:4" ht="25.5">
      <c r="A83" s="125" t="s">
        <v>100</v>
      </c>
      <c r="B83" s="126">
        <v>32955</v>
      </c>
      <c r="C83" s="127" t="s">
        <v>101</v>
      </c>
      <c r="D83" s="118">
        <v>11000</v>
      </c>
    </row>
    <row r="84" ht="12.75">
      <c r="D84" s="1"/>
    </row>
    <row r="85" ht="12.75">
      <c r="D85" s="1"/>
    </row>
    <row r="86" spans="1:4" ht="18">
      <c r="A86" s="161" t="s">
        <v>102</v>
      </c>
      <c r="B86" s="161"/>
      <c r="C86" s="161"/>
      <c r="D86" s="161"/>
    </row>
    <row r="87" ht="12.75">
      <c r="D87" s="1"/>
    </row>
    <row r="88" spans="1:4" ht="12.75">
      <c r="A88" s="111" t="s">
        <v>85</v>
      </c>
      <c r="C88" s="114"/>
      <c r="D88" s="1"/>
    </row>
    <row r="90" spans="3:4" ht="12.75">
      <c r="C90" s="114" t="s">
        <v>124</v>
      </c>
      <c r="D90" s="1">
        <v>2081360.16</v>
      </c>
    </row>
    <row r="91" spans="3:4" ht="12.75">
      <c r="C91" t="s">
        <v>103</v>
      </c>
      <c r="D91" s="1">
        <f>D90*15%</f>
        <v>312204.024</v>
      </c>
    </row>
    <row r="92" spans="3:4" ht="12.75">
      <c r="C92" t="s">
        <v>104</v>
      </c>
      <c r="D92" s="1">
        <f>D90*0.5%</f>
        <v>10406.800799999999</v>
      </c>
    </row>
    <row r="93" spans="1:4" ht="12.75">
      <c r="A93" s="116"/>
      <c r="B93" s="116"/>
      <c r="C93" s="122" t="s">
        <v>105</v>
      </c>
      <c r="D93" s="117">
        <f>D90*1.7%</f>
        <v>35383.12272</v>
      </c>
    </row>
    <row r="94" spans="3:4" ht="12.75">
      <c r="C94" s="128" t="s">
        <v>106</v>
      </c>
      <c r="D94" s="118">
        <f>SUM(D90:D93)</f>
        <v>2439354.1075199996</v>
      </c>
    </row>
    <row r="95" ht="12.75">
      <c r="D95" s="1"/>
    </row>
    <row r="96" ht="12.75">
      <c r="D96" s="1"/>
    </row>
    <row r="97" spans="1:4" ht="12.75">
      <c r="A97" t="s">
        <v>107</v>
      </c>
      <c r="C97" t="s">
        <v>108</v>
      </c>
      <c r="D97" s="1">
        <f>D94</f>
        <v>2439354.1075199996</v>
      </c>
    </row>
    <row r="98" spans="1:4" ht="12.75">
      <c r="A98">
        <v>3121</v>
      </c>
      <c r="C98" s="114" t="s">
        <v>109</v>
      </c>
      <c r="D98" s="3">
        <v>18600</v>
      </c>
    </row>
    <row r="99" spans="1:4" ht="12.75">
      <c r="A99">
        <v>3212</v>
      </c>
      <c r="C99" s="114" t="s">
        <v>110</v>
      </c>
      <c r="D99" s="3">
        <v>85000</v>
      </c>
    </row>
    <row r="100" spans="1:4" ht="12.75">
      <c r="A100">
        <v>3295</v>
      </c>
      <c r="C100" s="114" t="s">
        <v>111</v>
      </c>
      <c r="D100" s="3">
        <v>11300</v>
      </c>
    </row>
    <row r="101" spans="3:4" ht="12.75">
      <c r="C101" s="114"/>
      <c r="D101" s="129"/>
    </row>
    <row r="102" ht="12.75">
      <c r="D102" s="23">
        <f>SUM(D97:D100)</f>
        <v>2554254.1075199996</v>
      </c>
    </row>
    <row r="103" spans="3:4" ht="15.75">
      <c r="C103" s="130" t="s">
        <v>127</v>
      </c>
      <c r="D103" s="1"/>
    </row>
    <row r="116" spans="2:4" ht="12.75">
      <c r="B116" s="111" t="s">
        <v>82</v>
      </c>
      <c r="C116" s="112" t="s">
        <v>83</v>
      </c>
      <c r="D116" s="113" t="s">
        <v>84</v>
      </c>
    </row>
    <row r="117" ht="12.75">
      <c r="D117" s="1"/>
    </row>
    <row r="118" spans="1:4" ht="12.75">
      <c r="A118" s="111" t="s">
        <v>85</v>
      </c>
      <c r="B118" s="111">
        <v>31111</v>
      </c>
      <c r="C118" s="114" t="s">
        <v>86</v>
      </c>
      <c r="D118" s="1">
        <v>2091062.04</v>
      </c>
    </row>
    <row r="119" spans="1:4" ht="12.75">
      <c r="A119" s="111"/>
      <c r="B119" s="111">
        <v>31321</v>
      </c>
      <c r="C119" t="s">
        <v>87</v>
      </c>
      <c r="D119" s="1">
        <f>D118*15%</f>
        <v>313659.306</v>
      </c>
    </row>
    <row r="120" spans="1:4" ht="12.75">
      <c r="A120" s="111"/>
      <c r="B120" s="111">
        <v>31322</v>
      </c>
      <c r="C120" t="s">
        <v>88</v>
      </c>
      <c r="D120" s="1">
        <f>D118*0.5%</f>
        <v>10455.3102</v>
      </c>
    </row>
    <row r="121" spans="1:4" ht="12.75">
      <c r="A121" s="115"/>
      <c r="B121" s="115">
        <v>31331</v>
      </c>
      <c r="C121" s="116" t="s">
        <v>89</v>
      </c>
      <c r="D121" s="117">
        <f>D118*1.7%</f>
        <v>35548.05468</v>
      </c>
    </row>
    <row r="122" spans="1:4" ht="12.75">
      <c r="A122" s="111"/>
      <c r="B122" s="111"/>
      <c r="D122" s="118">
        <f>SUM(D118:D121)</f>
        <v>2450724.71088</v>
      </c>
    </row>
    <row r="123" spans="1:4" ht="12.75">
      <c r="A123" s="111"/>
      <c r="B123" s="111"/>
      <c r="D123" s="1"/>
    </row>
    <row r="124" spans="1:4" ht="12.75">
      <c r="A124" s="111" t="s">
        <v>90</v>
      </c>
      <c r="B124" s="111">
        <v>31212</v>
      </c>
      <c r="C124" t="s">
        <v>91</v>
      </c>
      <c r="D124" s="1"/>
    </row>
    <row r="125" spans="2:4" ht="12.75">
      <c r="B125" s="111"/>
      <c r="C125" t="s">
        <v>92</v>
      </c>
      <c r="D125" s="1">
        <v>8400</v>
      </c>
    </row>
    <row r="126" spans="1:4" ht="12.75">
      <c r="A126" s="115"/>
      <c r="B126" s="115"/>
      <c r="C126" s="116" t="s">
        <v>93</v>
      </c>
      <c r="D126" s="117">
        <v>14250</v>
      </c>
    </row>
    <row r="127" spans="1:4" ht="12.75">
      <c r="A127" s="111"/>
      <c r="B127" s="119"/>
      <c r="C127" s="27"/>
      <c r="D127" s="120">
        <f>SUM(D124:D126)</f>
        <v>22650</v>
      </c>
    </row>
    <row r="128" spans="1:4" ht="12.75">
      <c r="A128" s="111"/>
      <c r="B128" s="119"/>
      <c r="C128" s="27"/>
      <c r="D128" s="3"/>
    </row>
    <row r="129" spans="1:4" ht="12.75">
      <c r="A129" s="115" t="s">
        <v>94</v>
      </c>
      <c r="B129" s="115">
        <v>31213</v>
      </c>
      <c r="C129" s="116" t="s">
        <v>123</v>
      </c>
      <c r="D129" s="121">
        <v>4200</v>
      </c>
    </row>
    <row r="130" spans="1:4" ht="12.75">
      <c r="A130" s="111"/>
      <c r="B130" s="119"/>
      <c r="C130" s="27"/>
      <c r="D130" s="3"/>
    </row>
    <row r="131" spans="1:4" ht="12.75">
      <c r="A131" s="111"/>
      <c r="B131" s="119"/>
      <c r="C131" s="27"/>
      <c r="D131" s="3"/>
    </row>
    <row r="132" spans="1:4" ht="12.75">
      <c r="A132" s="115" t="s">
        <v>95</v>
      </c>
      <c r="B132" s="115">
        <v>31214</v>
      </c>
      <c r="C132" s="116" t="s">
        <v>96</v>
      </c>
      <c r="D132" s="121"/>
    </row>
    <row r="133" spans="1:4" ht="12.75">
      <c r="A133" s="111"/>
      <c r="B133" s="119"/>
      <c r="C133" s="27"/>
      <c r="D133" s="3"/>
    </row>
    <row r="134" spans="1:4" ht="12.75">
      <c r="A134" s="111"/>
      <c r="B134" s="111"/>
      <c r="D134" s="118"/>
    </row>
    <row r="135" spans="1:4" ht="12.75">
      <c r="A135" s="111" t="s">
        <v>97</v>
      </c>
      <c r="B135" s="111">
        <v>31215</v>
      </c>
      <c r="C135" t="s">
        <v>98</v>
      </c>
      <c r="D135" s="23">
        <v>6000</v>
      </c>
    </row>
    <row r="136" spans="1:4" ht="12.75">
      <c r="A136" s="116"/>
      <c r="B136" s="116"/>
      <c r="C136" s="122"/>
      <c r="D136" s="117"/>
    </row>
    <row r="137" ht="12.75">
      <c r="D137" s="118"/>
    </row>
    <row r="138" spans="1:4" ht="12.75">
      <c r="A138" s="123" t="s">
        <v>99</v>
      </c>
      <c r="B138" s="123">
        <v>32121</v>
      </c>
      <c r="C138" s="122" t="s">
        <v>0</v>
      </c>
      <c r="D138" s="124">
        <v>85000</v>
      </c>
    </row>
    <row r="139" ht="12.75">
      <c r="D139" s="1"/>
    </row>
    <row r="140" spans="1:4" ht="25.5">
      <c r="A140" s="125" t="s">
        <v>100</v>
      </c>
      <c r="B140" s="126">
        <v>32955</v>
      </c>
      <c r="C140" s="127" t="s">
        <v>101</v>
      </c>
      <c r="D140" s="118">
        <v>11000</v>
      </c>
    </row>
    <row r="141" ht="12.75">
      <c r="D141" s="1"/>
    </row>
    <row r="142" ht="12.75">
      <c r="D142" s="1"/>
    </row>
    <row r="143" spans="1:4" ht="18">
      <c r="A143" s="161" t="s">
        <v>102</v>
      </c>
      <c r="B143" s="161"/>
      <c r="C143" s="161"/>
      <c r="D143" s="161"/>
    </row>
    <row r="144" ht="12.75">
      <c r="D144" s="1"/>
    </row>
    <row r="145" spans="1:4" ht="12.75">
      <c r="A145" s="111" t="s">
        <v>85</v>
      </c>
      <c r="C145" s="114"/>
      <c r="D145" s="1"/>
    </row>
    <row r="147" spans="3:4" ht="12.75">
      <c r="C147" s="114" t="s">
        <v>124</v>
      </c>
      <c r="D147" s="1">
        <v>2091062.04</v>
      </c>
    </row>
    <row r="148" spans="3:4" ht="12.75">
      <c r="C148" t="s">
        <v>103</v>
      </c>
      <c r="D148" s="1">
        <f>D147*15%</f>
        <v>313659.306</v>
      </c>
    </row>
    <row r="149" spans="3:4" ht="12.75">
      <c r="C149" t="s">
        <v>104</v>
      </c>
      <c r="D149" s="1">
        <f>D147*0.5%</f>
        <v>10455.3102</v>
      </c>
    </row>
    <row r="150" spans="1:4" ht="12.75">
      <c r="A150" s="116"/>
      <c r="B150" s="116"/>
      <c r="C150" s="122" t="s">
        <v>105</v>
      </c>
      <c r="D150" s="117">
        <f>D147*1.7%</f>
        <v>35548.05468</v>
      </c>
    </row>
    <row r="151" spans="3:4" ht="12.75">
      <c r="C151" s="128" t="s">
        <v>106</v>
      </c>
      <c r="D151" s="118">
        <f>SUM(D147:D150)</f>
        <v>2450724.71088</v>
      </c>
    </row>
    <row r="152" ht="12.75">
      <c r="D152" s="1"/>
    </row>
    <row r="153" ht="12.75">
      <c r="D153" s="1"/>
    </row>
    <row r="154" spans="1:4" ht="12.75">
      <c r="A154" t="s">
        <v>107</v>
      </c>
      <c r="C154" t="s">
        <v>108</v>
      </c>
      <c r="D154" s="1">
        <f>D151</f>
        <v>2450724.71088</v>
      </c>
    </row>
    <row r="155" spans="1:4" ht="12.75">
      <c r="A155">
        <v>3121</v>
      </c>
      <c r="C155" s="114" t="s">
        <v>109</v>
      </c>
      <c r="D155" s="3">
        <v>32850</v>
      </c>
    </row>
    <row r="156" spans="1:4" ht="12.75">
      <c r="A156">
        <v>3212</v>
      </c>
      <c r="C156" s="114" t="s">
        <v>110</v>
      </c>
      <c r="D156" s="3">
        <v>85000</v>
      </c>
    </row>
    <row r="157" spans="1:4" ht="12.75">
      <c r="A157">
        <v>3295</v>
      </c>
      <c r="C157" s="114" t="s">
        <v>111</v>
      </c>
      <c r="D157" s="3">
        <v>11300</v>
      </c>
    </row>
    <row r="158" spans="3:4" ht="12.75">
      <c r="C158" s="114"/>
      <c r="D158" s="129"/>
    </row>
    <row r="159" ht="12.75">
      <c r="D159" s="23">
        <f>SUM(D154:D157)</f>
        <v>2579874.71088</v>
      </c>
    </row>
    <row r="160" spans="3:4" ht="15.75">
      <c r="C160" s="130" t="s">
        <v>120</v>
      </c>
      <c r="D160" s="1"/>
    </row>
  </sheetData>
  <sheetProtection/>
  <mergeCells count="3">
    <mergeCell ref="A28:D28"/>
    <mergeCell ref="A86:D86"/>
    <mergeCell ref="A143:D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GKM</dc:creator>
  <cp:keywords/>
  <dc:description/>
  <cp:lastModifiedBy>nn</cp:lastModifiedBy>
  <cp:lastPrinted>2016-10-04T11:37:24Z</cp:lastPrinted>
  <dcterms:created xsi:type="dcterms:W3CDTF">2006-02-07T13:02:10Z</dcterms:created>
  <dcterms:modified xsi:type="dcterms:W3CDTF">2016-10-12T08:01:32Z</dcterms:modified>
  <cp:category/>
  <cp:version/>
  <cp:contentType/>
  <cp:contentStatus/>
</cp:coreProperties>
</file>