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 activeTab="2"/>
  </bookViews>
  <sheets>
    <sheet name="IZVJEŠTAJ O IZVRŠENJU- OPĆI DIO" sheetId="4" r:id="rId1"/>
    <sheet name="IZVRŠ.PO EKON.KLAS.POS.DIO" sheetId="2" r:id="rId2"/>
    <sheet name="PRIH.I RASH.PO IZVORIMA FINANC." sheetId="3" r:id="rId3"/>
    <sheet name="List1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D108" i="2" l="1"/>
  <c r="E315" i="3" l="1"/>
  <c r="E316" i="3"/>
  <c r="E317" i="3"/>
  <c r="E314" i="3"/>
  <c r="E274" i="3"/>
  <c r="D264" i="3"/>
  <c r="C264" i="3"/>
  <c r="C265" i="3"/>
  <c r="C88" i="2"/>
  <c r="C87" i="2" s="1"/>
  <c r="D88" i="2"/>
  <c r="D87" i="2" s="1"/>
  <c r="C368" i="3"/>
  <c r="D358" i="3"/>
  <c r="C344" i="3"/>
  <c r="D342" i="3"/>
  <c r="C342" i="3"/>
  <c r="D344" i="3"/>
  <c r="C341" i="3" l="1"/>
  <c r="C348" i="3" s="1"/>
  <c r="C312" i="3"/>
  <c r="C311" i="3"/>
  <c r="D312" i="3"/>
  <c r="D311" i="3"/>
  <c r="E313" i="3"/>
  <c r="D309" i="3"/>
  <c r="D307" i="3"/>
  <c r="D306" i="3"/>
  <c r="C307" i="3"/>
  <c r="C306" i="3"/>
  <c r="D299" i="3"/>
  <c r="D302" i="3"/>
  <c r="D300" i="3"/>
  <c r="E308" i="3"/>
  <c r="C318" i="3" l="1"/>
  <c r="E311" i="3"/>
  <c r="D318" i="3"/>
  <c r="E312" i="3"/>
  <c r="E307" i="3"/>
  <c r="E306" i="3"/>
  <c r="D57" i="3"/>
  <c r="E318" i="3" l="1"/>
  <c r="E342" i="3"/>
  <c r="E343" i="3"/>
  <c r="E370" i="3"/>
  <c r="D369" i="3"/>
  <c r="D368" i="3" s="1"/>
  <c r="C371" i="3"/>
  <c r="C369" i="3" s="1"/>
  <c r="E368" i="3" l="1"/>
  <c r="E369" i="3"/>
  <c r="D371" i="3"/>
  <c r="E371" i="3" s="1"/>
  <c r="D360" i="3" l="1"/>
  <c r="C360" i="3"/>
  <c r="D357" i="3"/>
  <c r="C357" i="3"/>
  <c r="C25" i="3" l="1"/>
  <c r="D25" i="3"/>
  <c r="D226" i="3"/>
  <c r="D247" i="3"/>
  <c r="E267" i="3"/>
  <c r="E266" i="3"/>
  <c r="C235" i="3"/>
  <c r="E243" i="3"/>
  <c r="E244" i="3"/>
  <c r="E249" i="3"/>
  <c r="E229" i="3"/>
  <c r="E231" i="3"/>
  <c r="E232" i="3"/>
  <c r="E233" i="3"/>
  <c r="E234" i="3"/>
  <c r="E236" i="3"/>
  <c r="E237" i="3"/>
  <c r="E238" i="3"/>
  <c r="E239" i="3"/>
  <c r="E242" i="3"/>
  <c r="D8" i="2"/>
  <c r="D147" i="3"/>
  <c r="E147" i="3" s="1"/>
  <c r="E163" i="3"/>
  <c r="E167" i="3"/>
  <c r="E148" i="3"/>
  <c r="E150" i="3"/>
  <c r="E151" i="3"/>
  <c r="E153" i="3"/>
  <c r="E154" i="3"/>
  <c r="E155" i="3"/>
  <c r="E160" i="3"/>
  <c r="E162" i="3"/>
  <c r="E132" i="3"/>
  <c r="E134" i="3"/>
  <c r="E136" i="3"/>
  <c r="E140" i="3"/>
  <c r="E143" i="3"/>
  <c r="E144" i="3"/>
  <c r="C135" i="3"/>
  <c r="C133" i="3"/>
  <c r="C131" i="3"/>
  <c r="E264" i="3" l="1"/>
  <c r="E25" i="3"/>
  <c r="D166" i="3"/>
  <c r="E166" i="3" s="1"/>
  <c r="D114" i="3"/>
  <c r="C112" i="3"/>
  <c r="E103" i="3" l="1"/>
  <c r="D102" i="3"/>
  <c r="C102" i="3"/>
  <c r="E92" i="3"/>
  <c r="E69" i="3"/>
  <c r="E58" i="3"/>
  <c r="E102" i="3" l="1"/>
  <c r="D24" i="3"/>
  <c r="E8" i="3"/>
  <c r="E10" i="3"/>
  <c r="E11" i="3"/>
  <c r="E14" i="3"/>
  <c r="E15" i="3"/>
  <c r="E18" i="3"/>
  <c r="E19" i="3"/>
  <c r="E7" i="3"/>
  <c r="E17" i="2"/>
  <c r="E14" i="2"/>
  <c r="E9" i="2"/>
  <c r="E11" i="2"/>
  <c r="C100" i="2"/>
  <c r="D101" i="2"/>
  <c r="D100" i="2" s="1"/>
  <c r="D91" i="2"/>
  <c r="D90" i="2" s="1"/>
  <c r="C91" i="2"/>
  <c r="C90" i="2" s="1"/>
  <c r="E95" i="2"/>
  <c r="E96" i="2"/>
  <c r="E97" i="2"/>
  <c r="E78" i="2"/>
  <c r="E79" i="2"/>
  <c r="E80" i="2"/>
  <c r="E81" i="2"/>
  <c r="E85" i="2"/>
  <c r="E77" i="2"/>
  <c r="E70" i="2"/>
  <c r="E71" i="2"/>
  <c r="E72" i="2"/>
  <c r="E73" i="2"/>
  <c r="E68" i="2"/>
  <c r="E67" i="2"/>
  <c r="E66" i="2"/>
  <c r="E53" i="2"/>
  <c r="E56" i="2"/>
  <c r="E57" i="2"/>
  <c r="E58" i="2"/>
  <c r="E60" i="2"/>
  <c r="E61" i="2"/>
  <c r="E62" i="2"/>
  <c r="E63" i="2"/>
  <c r="E65" i="2"/>
  <c r="E49" i="2"/>
  <c r="E51" i="2"/>
  <c r="C48" i="2" l="1"/>
  <c r="D18" i="2"/>
  <c r="D10" i="2"/>
  <c r="E344" i="3" l="1"/>
  <c r="D259" i="3"/>
  <c r="D254" i="3"/>
  <c r="D245" i="3"/>
  <c r="D235" i="3"/>
  <c r="E235" i="3" s="1"/>
  <c r="D230" i="3"/>
  <c r="E230" i="3" s="1"/>
  <c r="D223" i="3"/>
  <c r="D221" i="3"/>
  <c r="D219" i="3"/>
  <c r="D177" i="3"/>
  <c r="D173" i="3"/>
  <c r="D159" i="3"/>
  <c r="E159" i="3" s="1"/>
  <c r="D157" i="3"/>
  <c r="D142" i="3"/>
  <c r="E142" i="3" s="1"/>
  <c r="D138" i="3"/>
  <c r="E138" i="3" s="1"/>
  <c r="D135" i="3"/>
  <c r="E135" i="3" s="1"/>
  <c r="D133" i="3"/>
  <c r="E133" i="3" s="1"/>
  <c r="D131" i="3"/>
  <c r="E131" i="3" s="1"/>
  <c r="D258" i="3" l="1"/>
  <c r="D172" i="3"/>
  <c r="D9" i="4"/>
  <c r="D12" i="4" s="1"/>
  <c r="C9" i="4"/>
  <c r="B9" i="4"/>
  <c r="C6" i="4"/>
  <c r="B6" i="4"/>
  <c r="B12" i="4" s="1"/>
  <c r="C12" i="4" l="1"/>
  <c r="D341" i="3"/>
  <c r="D348" i="3" s="1"/>
  <c r="D218" i="3" l="1"/>
  <c r="D169" i="3"/>
  <c r="D94" i="2" l="1"/>
  <c r="D84" i="2"/>
  <c r="D83" i="2" s="1"/>
  <c r="D76" i="2"/>
  <c r="D74" i="2"/>
  <c r="D64" i="2"/>
  <c r="D59" i="2"/>
  <c r="D55" i="2"/>
  <c r="D52" i="2"/>
  <c r="D50" i="2"/>
  <c r="D48" i="2"/>
  <c r="E48" i="2" l="1"/>
  <c r="D47" i="2"/>
  <c r="D13" i="2"/>
  <c r="D253" i="3" l="1"/>
  <c r="D165" i="3"/>
  <c r="E165" i="3" s="1"/>
  <c r="D137" i="3"/>
  <c r="D130" i="3"/>
  <c r="E130" i="3" s="1"/>
  <c r="D100" i="3"/>
  <c r="D91" i="3"/>
  <c r="D68" i="3"/>
  <c r="D15" i="2"/>
  <c r="D93" i="3" l="1"/>
  <c r="D70" i="3"/>
  <c r="D179" i="3"/>
  <c r="D225" i="3" l="1"/>
  <c r="D270" i="3" s="1"/>
  <c r="D93" i="2"/>
  <c r="D54" i="2"/>
  <c r="E348" i="3" l="1"/>
  <c r="E341" i="3"/>
  <c r="C258" i="3" l="1"/>
  <c r="C253" i="3"/>
  <c r="C226" i="3"/>
  <c r="E226" i="3" s="1"/>
  <c r="C223" i="3"/>
  <c r="C221" i="3"/>
  <c r="C170" i="3"/>
  <c r="C169" i="3" l="1"/>
  <c r="C247" i="3"/>
  <c r="E247" i="3" s="1"/>
  <c r="C218" i="3"/>
  <c r="C137" i="3"/>
  <c r="D104" i="3"/>
  <c r="C100" i="3"/>
  <c r="C68" i="3"/>
  <c r="C91" i="3"/>
  <c r="C57" i="3"/>
  <c r="C60" i="3" s="1"/>
  <c r="C24" i="3"/>
  <c r="E24" i="3" s="1"/>
  <c r="C225" i="3" l="1"/>
  <c r="E225" i="3" s="1"/>
  <c r="C179" i="3"/>
  <c r="E179" i="3" s="1"/>
  <c r="E137" i="3"/>
  <c r="C93" i="3"/>
  <c r="E93" i="3" s="1"/>
  <c r="E91" i="3"/>
  <c r="C104" i="3"/>
  <c r="E104" i="3" s="1"/>
  <c r="E100" i="3"/>
  <c r="E57" i="3"/>
  <c r="C70" i="3"/>
  <c r="E70" i="3" s="1"/>
  <c r="E68" i="3"/>
  <c r="D60" i="3"/>
  <c r="E60" i="3" s="1"/>
  <c r="C94" i="2"/>
  <c r="E94" i="2" s="1"/>
  <c r="C84" i="2"/>
  <c r="C76" i="2"/>
  <c r="E76" i="2" s="1"/>
  <c r="C74" i="2"/>
  <c r="C64" i="2"/>
  <c r="E64" i="2" s="1"/>
  <c r="C59" i="2"/>
  <c r="E59" i="2" s="1"/>
  <c r="C55" i="2"/>
  <c r="E55" i="2" s="1"/>
  <c r="C52" i="2"/>
  <c r="E52" i="2" s="1"/>
  <c r="C50" i="2"/>
  <c r="E50" i="2" s="1"/>
  <c r="C15" i="2"/>
  <c r="E15" i="2" s="1"/>
  <c r="C13" i="2"/>
  <c r="E13" i="2" s="1"/>
  <c r="C10" i="2"/>
  <c r="E10" i="2" s="1"/>
  <c r="C8" i="2"/>
  <c r="C270" i="3" l="1"/>
  <c r="E270" i="3" s="1"/>
  <c r="E8" i="2"/>
  <c r="C93" i="2"/>
  <c r="E93" i="2" s="1"/>
  <c r="C83" i="2"/>
  <c r="E83" i="2" s="1"/>
  <c r="E84" i="2"/>
  <c r="C21" i="2"/>
  <c r="D21" i="2"/>
  <c r="C47" i="2"/>
  <c r="C54" i="2"/>
  <c r="E54" i="2" s="1"/>
  <c r="E21" i="2" l="1"/>
  <c r="E47" i="2"/>
  <c r="C104" i="2"/>
  <c r="E104" i="2" l="1"/>
  <c r="C108" i="2"/>
  <c r="E108" i="2" s="1"/>
</calcChain>
</file>

<file path=xl/sharedStrings.xml><?xml version="1.0" encoding="utf-8"?>
<sst xmlns="http://schemas.openxmlformats.org/spreadsheetml/2006/main" count="430" uniqueCount="207">
  <si>
    <t>Račun prihoda/primitka</t>
  </si>
  <si>
    <t xml:space="preserve">Naziv računa </t>
  </si>
  <si>
    <t>Izvorni plan 2022.</t>
  </si>
  <si>
    <t>Tekući plan 2022.</t>
  </si>
  <si>
    <t>Indeks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</si>
  <si>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</si>
  <si>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</si>
  <si>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</si>
  <si>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</t>
  </si>
  <si>
    <t>Prihodi od prodaje proizvoda i robe te pruženih usluga iprihodi od donacija</t>
  </si>
  <si>
    <t>Prihodi po posebnim propisima</t>
  </si>
  <si>
    <t>Sufininaciranje cijene usluge, participacije i sl.</t>
  </si>
  <si>
    <t xml:space="preserve">Pomoći iz inozemstva i od subjekata unutar općeg proračuna </t>
  </si>
  <si>
    <t>Pomoći od izvanproračunskih korisnika</t>
  </si>
  <si>
    <t>Pomoći proračunskim korisnicima iz proračuna koji im nije nadležan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</si>
  <si>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</si>
  <si>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 EKONOMSKOJ KLASIFIKACIJI</t>
  </si>
  <si>
    <t>PRIHODI I PRIMICI</t>
  </si>
  <si>
    <t>RASHODI I IZDACI</t>
  </si>
  <si>
    <t>Rashodi za zaposlene</t>
  </si>
  <si>
    <t>Plaće</t>
  </si>
  <si>
    <t>Plaće za redovan rad</t>
  </si>
  <si>
    <t>Ostali rashodi za zaposlene</t>
  </si>
  <si>
    <t>Doprinosi za plaće</t>
  </si>
  <si>
    <t>Doprinosi za obvezno zdravstveno osiguranje</t>
  </si>
  <si>
    <t>Materijalni rashodi</t>
  </si>
  <si>
    <t>Naknade troškova zaposlenima</t>
  </si>
  <si>
    <t>Službena putovanja</t>
  </si>
  <si>
    <t xml:space="preserve">Naknade za prijevoz, rad na terenu i odvojeni život </t>
  </si>
  <si>
    <t>Rashodi za materijal i energiju</t>
  </si>
  <si>
    <t>Uredski materijal i ostali materijalni rashodi</t>
  </si>
  <si>
    <t>Energija</t>
  </si>
  <si>
    <t>Materijal i djelovi za tekuće i investicijsko održavanje</t>
  </si>
  <si>
    <t>Rashodi za usluge</t>
  </si>
  <si>
    <t>Usluge telefona,pošte i prijevoza</t>
  </si>
  <si>
    <t>Usluge tekućeg i ivest.održavanja</t>
  </si>
  <si>
    <t>Komunalne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</si>
  <si>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</si>
  <si>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</si>
  <si>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</si>
  <si>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</si>
  <si>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 , povjerenstava i sl.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</si>
  <si>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</si>
  <si>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</si>
  <si>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</si>
  <si>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</si>
  <si>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</si>
  <si>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Rahodi za nabavu proizvedene dugotrajne imovine</t>
  </si>
  <si>
    <t>Postrojenja i oprema</t>
  </si>
  <si>
    <t>Uredska oprema i namještaj</t>
  </si>
  <si>
    <t>Stručno usavršavanje zaposlenika</t>
  </si>
  <si>
    <t>Sitni inventar i auto gume</t>
  </si>
  <si>
    <t>Usluge promidžbe i informiranja</t>
  </si>
  <si>
    <t>Najamnine i zakupnine</t>
  </si>
  <si>
    <t>Zdravstvene i veterinarske usluge</t>
  </si>
  <si>
    <t>Intelektualne i osobne usluge</t>
  </si>
  <si>
    <t>Članarine i norme</t>
  </si>
  <si>
    <t>Sportska i glazbena oprema</t>
  </si>
  <si>
    <t>Uređaji, strojevi i oprema za ostale namjene</t>
  </si>
  <si>
    <t>Negativna tečajna razlika</t>
  </si>
  <si>
    <t>Naknade građanima i kućanstvima na temelkju osiguranja i druge naknade</t>
  </si>
  <si>
    <t>Ostale naknade građanima i kućanstvima</t>
  </si>
  <si>
    <t>Ostale naknade iz proračuna u naravi</t>
  </si>
  <si>
    <t>Premije osiguranja</t>
  </si>
  <si>
    <t>IZVJEŠTAJ O IZVRŠENJU FINANCIJSKOG PLANA ZA 2022.</t>
  </si>
  <si>
    <t>PREGLED UKUPNIH PRIHODA I RASHODA PO IZVORIMA FINANCIRANJA</t>
  </si>
  <si>
    <t>Oznaka  IF</t>
  </si>
  <si>
    <t>Naziv izvora financiranja</t>
  </si>
  <si>
    <t>Ostvarenje/  izvršenje 2022.</t>
  </si>
  <si>
    <t>Opći prihodi i primici</t>
  </si>
  <si>
    <t>PRIHODI</t>
  </si>
  <si>
    <t>RASHODI</t>
  </si>
  <si>
    <t>Vlastiti prihodi</t>
  </si>
  <si>
    <t xml:space="preserve">PRIHODI </t>
  </si>
  <si>
    <t>Prihodi za posebne namjene</t>
  </si>
  <si>
    <t>Pomoći</t>
  </si>
  <si>
    <t>Ukupni prihodi</t>
  </si>
  <si>
    <t>Ukupni rashodi</t>
  </si>
  <si>
    <t>Izvor financiranja 1 Opći prihodi i primici</t>
  </si>
  <si>
    <t>Naziv računa</t>
  </si>
  <si>
    <t>UKUPNO : Izvor financiranja  :1 Opći prihodi i primici</t>
  </si>
  <si>
    <t>Izvor financiranja :3 Vlastiti prihodi</t>
  </si>
  <si>
    <t xml:space="preserve">UKUPNO: Izvor financiranja : 3 Vlastiti prihodi </t>
  </si>
  <si>
    <t>Izvor financiranja: 4 Prihodi za posebne namjene</t>
  </si>
  <si>
    <t>UKUPNO: Izvor financiranja: 4 Prihodi za posebne namjene</t>
  </si>
  <si>
    <t>Izvori financiranja: 5 Pomoći</t>
  </si>
  <si>
    <t>UKUPNO : Izvor financiranja  :5 Pomoći</t>
  </si>
  <si>
    <t>Program1100 Kazališna i glazbeno scenska djelatnost</t>
  </si>
  <si>
    <t xml:space="preserve">Aktivnost A110001 Redovna djelatnost </t>
  </si>
  <si>
    <t>Račun rashoda/izdatka</t>
  </si>
  <si>
    <t>Izvor financiranja :4 Prihodi za posebne namjene</t>
  </si>
  <si>
    <t>POSEBNI DIO</t>
  </si>
  <si>
    <t>U K U P N O</t>
  </si>
  <si>
    <t>UKUPNO: Izvor financiranja 4-Prihodi za posebne namjene</t>
  </si>
  <si>
    <t>IZVORI FINANCIRANJA</t>
  </si>
  <si>
    <t>PROGRAMI</t>
  </si>
  <si>
    <t>Program1106 Stručna tijela i vijeća</t>
  </si>
  <si>
    <t>UKUPNO: Izvor financiranja 1 Opći prihodi i primici</t>
  </si>
  <si>
    <t>Naknade za rad predstavničkih i izvršnih tijela,povjerenstava i slično</t>
  </si>
  <si>
    <t>Izvor financiranja :5 Pomoći</t>
  </si>
  <si>
    <t>UKUPNO: Izvor financiranja 5 Pomoći</t>
  </si>
  <si>
    <t>Aktivnost A110601 Upravna i kazališna vijeća</t>
  </si>
  <si>
    <t>Tekući projekt</t>
  </si>
  <si>
    <t>Dodatna ulaganja na građevinskim objektima</t>
  </si>
  <si>
    <t>2021. Indeks</t>
  </si>
  <si>
    <t>UKUPNI RASHODI</t>
  </si>
  <si>
    <t>UKUPNI PRIHODI</t>
  </si>
  <si>
    <t>IZVJEŠTAJ O IZVRŠENJU FINANCIJSKOG PLANA 01.01-31.12.2022.</t>
  </si>
  <si>
    <t>Zatezne kamate</t>
  </si>
  <si>
    <t>Rashodi za dodatna ulaganja na nefinancijskoj imovini</t>
  </si>
  <si>
    <t xml:space="preserve">                              </t>
  </si>
  <si>
    <t xml:space="preserve">                                           </t>
  </si>
  <si>
    <t>OPĆI DIO</t>
  </si>
  <si>
    <t>IZVJEŠTAJ O IZVRŠENJU FINANCIJSKOG PLANA ZA 2022.G.</t>
  </si>
  <si>
    <t>PRIHODI/RASHODI TEKUĆA GODINA</t>
  </si>
  <si>
    <t>Izvršenje2021.</t>
  </si>
  <si>
    <t>Plan 2022.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</si>
  <si>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</si>
  <si>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</si>
  <si>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</si>
  <si>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</si>
  <si>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</si>
  <si>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</si>
  <si>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 - VIŠAK/MANJAK</t>
  </si>
  <si>
    <t>VIŠKOVI/MANJKOVI</t>
  </si>
  <si>
    <t>Izvršenje2022.</t>
  </si>
  <si>
    <t>UKUPAN DONOS VIŠKA/MANJKA IZ PRETHODNE/IH/GODINA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</si>
  <si>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</si>
  <si>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</si>
  <si>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</si>
  <si>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</si>
  <si>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VIŠAK/MANJAK + NETO FINANCIRANJE</t>
  </si>
  <si>
    <t>Izvršenje za 2022.</t>
  </si>
  <si>
    <t>Tekuće pomoći proračunskim korisnicima iz proračuna koji im nije nadležan</t>
  </si>
  <si>
    <t>5=4/3* 100</t>
  </si>
  <si>
    <t>Izvještaj o izvršenju financijskog plana Gradskog kazališta mladih</t>
  </si>
  <si>
    <t>MANJAK IZ PRETHODNOG RAZDOBLJA KOJI ĆE SE POKRITI</t>
  </si>
  <si>
    <t>Prihodi od imovine</t>
  </si>
  <si>
    <t>Kamate na oročena sredstva i depozite po viđenju</t>
  </si>
  <si>
    <t>Tekuće donacije</t>
  </si>
  <si>
    <t>5=4/2*100</t>
  </si>
  <si>
    <t>Ostvarenje/   izvršenje 2022.</t>
  </si>
  <si>
    <t>Komunikacijska oprema</t>
  </si>
  <si>
    <t>Oprema za grijanje i hlađenje</t>
  </si>
  <si>
    <t>Glazbena oprema</t>
  </si>
  <si>
    <t>Rashodi za nabavu neproizvedene dugotrajne imovine</t>
  </si>
  <si>
    <t>Nematerijalna imovina</t>
  </si>
  <si>
    <t>Ostala nematerijalna imovina</t>
  </si>
  <si>
    <t xml:space="preserve"> </t>
  </si>
  <si>
    <t>veći su od ukupno planiranih na godišnjoj razini za 55,08%.</t>
  </si>
  <si>
    <t>Prihodi od usluga i donacija (66) su veći za 76,37% u odnosu na godišnji plan.</t>
  </si>
  <si>
    <t>4=3/2*  100</t>
  </si>
  <si>
    <t>Donacije</t>
  </si>
  <si>
    <t>Prihodi</t>
  </si>
  <si>
    <t>Rashodi</t>
  </si>
  <si>
    <t>na planirane za 2022. godinu.</t>
  </si>
  <si>
    <t>4=3/2* 100</t>
  </si>
  <si>
    <t>Prihodi od financijske imovine</t>
  </si>
  <si>
    <t>Kamate na depozite po viđenju</t>
  </si>
  <si>
    <t>Izvori financiranja: 6 Donacije</t>
  </si>
  <si>
    <t>Izvršenje 2022.</t>
  </si>
  <si>
    <t>Index 3/2</t>
  </si>
  <si>
    <t>Prihodi od pruženih usluga i od donacija</t>
  </si>
  <si>
    <t>Donacije od pravnih i fizičkih osoba</t>
  </si>
  <si>
    <t>UKUPNO : Izvor financiranja  : 6 Donacije</t>
  </si>
  <si>
    <t>Ukupni prihodi izvršeni su uz indeks 101,36 u odnosu na tekući plan prihoda za 2022. godinu.</t>
  </si>
  <si>
    <t xml:space="preserve">Ukupni prihodi i rashodi  iz nadležnog proračuna ostvareni su uz indeks 92,64 u odnosu </t>
  </si>
  <si>
    <t>Oprema za ostale namjene</t>
  </si>
  <si>
    <t>Pokriće manjka iz prethodnih godina</t>
  </si>
  <si>
    <t>Izvor financiranja : 6 Donacije</t>
  </si>
  <si>
    <t>UKUPNO: Izvor financiranja 6 Donacije</t>
  </si>
  <si>
    <t>RAVNATELJ</t>
  </si>
  <si>
    <t>4=3/2*100</t>
  </si>
  <si>
    <t>Račun prihoda/      primitka</t>
  </si>
  <si>
    <t>Plaće (brutto)</t>
  </si>
  <si>
    <t>Doprinosi na plaće</t>
  </si>
  <si>
    <t>Doprinosi za obvezno zdravst.osig.</t>
  </si>
  <si>
    <t>Rashodi za nabavu dugotraj. imovine</t>
  </si>
  <si>
    <t>UKUPNO: Izvor finan. 3 Vlastiti prihodi</t>
  </si>
  <si>
    <t>Oprema za održavanje i zaštitu</t>
  </si>
  <si>
    <t>Rezultat poslovanja</t>
  </si>
  <si>
    <t>Višak/manjak prihoda</t>
  </si>
  <si>
    <t xml:space="preserve">Manjak prihoda poslovanja </t>
  </si>
  <si>
    <t>Ostvarenje/ Izvršenje 2022.</t>
  </si>
  <si>
    <t xml:space="preserve">Prihodi od najma prostora (661) ostavreni su za 48,59% više u odnosu na planirane za </t>
  </si>
  <si>
    <t>izvještajno razdoblje.</t>
  </si>
  <si>
    <t>Ostvareni prihodi od prodaje ulaznica, dramskih studija i gostovanja s predstavama (652)</t>
  </si>
  <si>
    <t>scenska djelatnost</t>
  </si>
  <si>
    <t>Ivo Perkušić</t>
  </si>
  <si>
    <t>Pokriće manjka  prethodnih godina iz viška 2022.</t>
  </si>
  <si>
    <t>Manjak prihoda poslovanja-preneseni</t>
  </si>
  <si>
    <t>SVEUKUPNO: Izvor financiranja 4-Prihodi za posebne namjene</t>
  </si>
  <si>
    <t>Manjak prihoda poslovanja</t>
  </si>
  <si>
    <t>UKUPNO RASHODI I PRENESENI MANJAK</t>
  </si>
  <si>
    <t>Indeks ostvarenja ukupnih rashoda je 99,03% u odnosu na godišnji plan, a 97% sa</t>
  </si>
  <si>
    <t>prenesenim manjkom prihoda, što je u zadanom planiranom okviru.</t>
  </si>
  <si>
    <t>Planirani manjak iz prethodnih godina pokriven je u cijelosti.</t>
  </si>
  <si>
    <t>IZVJEŠTAJ O IZVRŠENJU FINANCIJSKOG PLANA 01.01.-31.12.2022. PO PROGRAMSKOJ, EKONOMSKOJ KLASIFIKACIJI I IZVORIMA FINANCIRANJA</t>
  </si>
  <si>
    <t>Ostvarenje/ izvršenje 2022.</t>
  </si>
  <si>
    <t>Klasa: 612-03/32-01/61</t>
  </si>
  <si>
    <t>Urbroj: 2181-110-23-1</t>
  </si>
  <si>
    <t>Izvještaj usvojen na sjednici Kazališnog vijeća 30. ožujka 2023. godine.</t>
  </si>
  <si>
    <t>Siniša Novković</t>
  </si>
  <si>
    <t>KAZALIŠNOG</t>
  </si>
  <si>
    <t>PREDSJEDNIK</t>
  </si>
  <si>
    <t>VIJEĆA</t>
  </si>
  <si>
    <t>U Splitu, 30. ožujka 2023.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</si>
</sst>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i/>
      <sz val="16"/>
      <color theme="4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4">
    <xf numFmtId="0" fontId="0" fillId="0" borderId="0" xfId="0"/>
    <xf numFmtId="3" fontId="0" fillId="0" borderId="0" xfId="0" applyNumberFormat="1"/>
    <xf numFmtId="0" fontId="0" fillId="0" borderId="0" xfId="0" applyFont="1"/>
    <xf numFmtId="0" fontId="0" fillId="0" borderId="4" xfId="0" applyBorder="1"/>
    <xf numFmtId="0" fontId="0" fillId="0" borderId="0" xfId="0" applyBorder="1"/>
    <xf numFmtId="3" fontId="0" fillId="0" borderId="0" xfId="0" applyNumberFormat="1" applyBorder="1"/>
    <xf numFmtId="3" fontId="1" fillId="0" borderId="9" xfId="0" applyNumberFormat="1" applyFont="1" applyBorder="1"/>
    <xf numFmtId="3" fontId="0" fillId="0" borderId="9" xfId="0" applyNumberFormat="1" applyBorder="1"/>
    <xf numFmtId="0" fontId="2" fillId="0" borderId="9" xfId="0" applyFont="1" applyBorder="1" applyAlignment="1">
      <alignment wrapText="1"/>
    </xf>
    <xf numFmtId="0" fontId="1" fillId="0" borderId="10" xfId="0" applyFont="1" applyBorder="1"/>
    <xf numFmtId="0" fontId="2" fillId="0" borderId="10" xfId="0" applyFont="1" applyBorder="1"/>
    <xf numFmtId="0" fontId="2" fillId="0" borderId="10" xfId="0" applyFont="1" applyBorder="1" applyAlignment="1">
      <alignment wrapText="1"/>
    </xf>
    <xf numFmtId="3" fontId="1" fillId="0" borderId="13" xfId="0" applyNumberFormat="1" applyFont="1" applyBorder="1"/>
    <xf numFmtId="0" fontId="3" fillId="0" borderId="9" xfId="0" applyFont="1" applyBorder="1" applyAlignment="1">
      <alignment wrapText="1"/>
    </xf>
    <xf numFmtId="3" fontId="3" fillId="0" borderId="9" xfId="0" applyNumberFormat="1" applyFont="1" applyBorder="1"/>
    <xf numFmtId="0" fontId="3" fillId="0" borderId="9" xfId="0" applyFont="1" applyBorder="1"/>
    <xf numFmtId="3" fontId="2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3" fontId="2" fillId="0" borderId="16" xfId="0" applyNumberFormat="1" applyFont="1" applyBorder="1"/>
    <xf numFmtId="0" fontId="2" fillId="0" borderId="9" xfId="0" applyFont="1" applyFill="1" applyBorder="1" applyAlignment="1">
      <alignment wrapText="1"/>
    </xf>
    <xf numFmtId="3" fontId="2" fillId="0" borderId="9" xfId="0" applyNumberFormat="1" applyFont="1" applyFill="1" applyBorder="1"/>
    <xf numFmtId="0" fontId="0" fillId="0" borderId="9" xfId="0" applyBorder="1"/>
    <xf numFmtId="0" fontId="3" fillId="0" borderId="9" xfId="0" applyFont="1" applyFill="1" applyBorder="1" applyAlignment="1">
      <alignment wrapText="1"/>
    </xf>
    <xf numFmtId="0" fontId="1" fillId="0" borderId="9" xfId="0" applyFont="1" applyBorder="1"/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7" xfId="0" applyBorder="1"/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0" fillId="0" borderId="9" xfId="0" applyFont="1" applyBorder="1"/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3" fontId="3" fillId="0" borderId="13" xfId="0" applyNumberFormat="1" applyFont="1" applyBorder="1"/>
    <xf numFmtId="0" fontId="3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16" xfId="0" applyBorder="1"/>
    <xf numFmtId="0" fontId="3" fillId="0" borderId="10" xfId="0" applyFont="1" applyBorder="1"/>
    <xf numFmtId="0" fontId="4" fillId="0" borderId="0" xfId="0" applyFont="1" applyAlignment="1"/>
    <xf numFmtId="0" fontId="3" fillId="0" borderId="10" xfId="0" applyFont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 wrapText="1"/>
    </xf>
    <xf numFmtId="0" fontId="0" fillId="0" borderId="20" xfId="0" applyBorder="1"/>
    <xf numFmtId="0" fontId="2" fillId="0" borderId="16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5" fillId="0" borderId="0" xfId="0" applyFont="1"/>
    <xf numFmtId="0" fontId="3" fillId="0" borderId="10" xfId="0" applyFont="1" applyBorder="1" applyAlignment="1">
      <alignment horizontal="center"/>
    </xf>
    <xf numFmtId="3" fontId="3" fillId="0" borderId="25" xfId="0" applyNumberFormat="1" applyFont="1" applyBorder="1"/>
    <xf numFmtId="0" fontId="0" fillId="0" borderId="32" xfId="0" applyBorder="1" applyAlignment="1">
      <alignment horizontal="center"/>
    </xf>
    <xf numFmtId="4" fontId="2" fillId="0" borderId="9" xfId="0" applyNumberFormat="1" applyFont="1" applyBorder="1"/>
    <xf numFmtId="4" fontId="3" fillId="0" borderId="9" xfId="0" applyNumberFormat="1" applyFont="1" applyBorder="1"/>
    <xf numFmtId="0" fontId="8" fillId="0" borderId="0" xfId="0" applyFont="1" applyAlignment="1">
      <alignment vertical="center"/>
    </xf>
    <xf numFmtId="0" fontId="0" fillId="0" borderId="33" xfId="0" applyBorder="1"/>
    <xf numFmtId="0" fontId="3" fillId="0" borderId="32" xfId="0" applyFont="1" applyBorder="1"/>
    <xf numFmtId="0" fontId="2" fillId="0" borderId="32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1" fillId="0" borderId="0" xfId="0" applyFont="1"/>
    <xf numFmtId="0" fontId="3" fillId="0" borderId="9" xfId="0" applyFont="1" applyBorder="1" applyAlignment="1">
      <alignment wrapText="1"/>
    </xf>
    <xf numFmtId="4" fontId="3" fillId="0" borderId="0" xfId="0" applyNumberFormat="1" applyFont="1" applyAlignment="1">
      <alignment horizontal="center" wrapText="1"/>
    </xf>
    <xf numFmtId="4" fontId="0" fillId="0" borderId="0" xfId="0" applyNumberFormat="1"/>
    <xf numFmtId="4" fontId="1" fillId="2" borderId="18" xfId="0" applyNumberFormat="1" applyFont="1" applyFill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/>
    </xf>
    <xf numFmtId="4" fontId="3" fillId="2" borderId="9" xfId="0" applyNumberFormat="1" applyFont="1" applyFill="1" applyBorder="1"/>
    <xf numFmtId="4" fontId="2" fillId="2" borderId="9" xfId="0" applyNumberFormat="1" applyFont="1" applyFill="1" applyBorder="1"/>
    <xf numFmtId="4" fontId="1" fillId="2" borderId="9" xfId="0" applyNumberFormat="1" applyFont="1" applyFill="1" applyBorder="1"/>
    <xf numFmtId="4" fontId="0" fillId="2" borderId="9" xfId="0" applyNumberFormat="1" applyFill="1" applyBorder="1"/>
    <xf numFmtId="4" fontId="0" fillId="2" borderId="9" xfId="0" applyNumberFormat="1" applyFont="1" applyFill="1" applyBorder="1"/>
    <xf numFmtId="0" fontId="1" fillId="2" borderId="8" xfId="0" applyFont="1" applyFill="1" applyBorder="1" applyAlignment="1">
      <alignment horizontal="center" wrapText="1"/>
    </xf>
    <xf numFmtId="3" fontId="1" fillId="2" borderId="9" xfId="0" applyNumberFormat="1" applyFont="1" applyFill="1" applyBorder="1"/>
    <xf numFmtId="3" fontId="0" fillId="2" borderId="9" xfId="0" applyNumberFormat="1" applyFill="1" applyBorder="1"/>
    <xf numFmtId="4" fontId="3" fillId="2" borderId="13" xfId="0" applyNumberFormat="1" applyFont="1" applyFill="1" applyBorder="1"/>
    <xf numFmtId="0" fontId="3" fillId="0" borderId="9" xfId="0" applyFont="1" applyBorder="1" applyAlignment="1">
      <alignment wrapText="1"/>
    </xf>
    <xf numFmtId="4" fontId="6" fillId="2" borderId="9" xfId="0" applyNumberFormat="1" applyFont="1" applyFill="1" applyBorder="1"/>
    <xf numFmtId="4" fontId="2" fillId="2" borderId="16" xfId="0" applyNumberFormat="1" applyFont="1" applyFill="1" applyBorder="1"/>
    <xf numFmtId="4" fontId="7" fillId="2" borderId="9" xfId="0" applyNumberFormat="1" applyFont="1" applyFill="1" applyBorder="1"/>
    <xf numFmtId="3" fontId="1" fillId="2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wrapText="1"/>
    </xf>
    <xf numFmtId="4" fontId="10" fillId="2" borderId="0" xfId="0" applyNumberFormat="1" applyFont="1" applyFill="1"/>
    <xf numFmtId="4" fontId="0" fillId="2" borderId="11" xfId="0" applyNumberFormat="1" applyFill="1" applyBorder="1"/>
    <xf numFmtId="4" fontId="11" fillId="2" borderId="0" xfId="0" applyNumberFormat="1" applyFont="1" applyFill="1"/>
    <xf numFmtId="4" fontId="1" fillId="0" borderId="30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4" fontId="3" fillId="2" borderId="11" xfId="0" applyNumberFormat="1" applyFont="1" applyFill="1" applyBorder="1"/>
    <xf numFmtId="4" fontId="0" fillId="2" borderId="16" xfId="0" applyNumberFormat="1" applyFill="1" applyBorder="1"/>
    <xf numFmtId="4" fontId="1" fillId="2" borderId="16" xfId="0" applyNumberFormat="1" applyFont="1" applyFill="1" applyBorder="1"/>
    <xf numFmtId="3" fontId="1" fillId="2" borderId="13" xfId="0" applyNumberFormat="1" applyFont="1" applyFill="1" applyBorder="1"/>
    <xf numFmtId="4" fontId="1" fillId="2" borderId="13" xfId="0" applyNumberFormat="1" applyFont="1" applyFill="1" applyBorder="1"/>
    <xf numFmtId="4" fontId="1" fillId="2" borderId="25" xfId="0" applyNumberFormat="1" applyFont="1" applyFill="1" applyBorder="1"/>
    <xf numFmtId="3" fontId="3" fillId="0" borderId="27" xfId="0" applyNumberFormat="1" applyFont="1" applyBorder="1"/>
    <xf numFmtId="0" fontId="3" fillId="0" borderId="34" xfId="0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27" xfId="0" applyNumberFormat="1" applyFont="1" applyFill="1" applyBorder="1"/>
    <xf numFmtId="0" fontId="0" fillId="2" borderId="14" xfId="0" applyFill="1" applyBorder="1"/>
    <xf numFmtId="1" fontId="1" fillId="0" borderId="2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3" xfId="0" applyFont="1" applyBorder="1"/>
    <xf numFmtId="3" fontId="0" fillId="0" borderId="4" xfId="0" applyNumberFormat="1" applyBorder="1"/>
    <xf numFmtId="0" fontId="0" fillId="0" borderId="5" xfId="0" applyBorder="1"/>
    <xf numFmtId="0" fontId="0" fillId="0" borderId="8" xfId="0" applyBorder="1"/>
    <xf numFmtId="0" fontId="1" fillId="0" borderId="7" xfId="0" applyFont="1" applyBorder="1"/>
    <xf numFmtId="0" fontId="1" fillId="0" borderId="35" xfId="0" applyFont="1" applyBorder="1"/>
    <xf numFmtId="3" fontId="0" fillId="0" borderId="36" xfId="0" applyNumberFormat="1" applyBorder="1"/>
    <xf numFmtId="0" fontId="0" fillId="0" borderId="36" xfId="0" applyBorder="1"/>
    <xf numFmtId="0" fontId="0" fillId="0" borderId="6" xfId="0" applyBorder="1"/>
    <xf numFmtId="4" fontId="1" fillId="2" borderId="21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1" fontId="0" fillId="2" borderId="23" xfId="0" applyNumberForma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 wrapText="1"/>
    </xf>
    <xf numFmtId="4" fontId="0" fillId="2" borderId="16" xfId="0" applyNumberFormat="1" applyFont="1" applyFill="1" applyBorder="1"/>
    <xf numFmtId="0" fontId="9" fillId="0" borderId="0" xfId="0" applyFont="1" applyAlignment="1">
      <alignment vertical="center"/>
    </xf>
    <xf numFmtId="4" fontId="1" fillId="0" borderId="0" xfId="0" applyNumberFormat="1" applyFont="1"/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wrapText="1"/>
    </xf>
    <xf numFmtId="3" fontId="2" fillId="0" borderId="21" xfId="0" applyNumberFormat="1" applyFont="1" applyFill="1" applyBorder="1"/>
    <xf numFmtId="4" fontId="0" fillId="2" borderId="21" xfId="0" applyNumberForma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0" borderId="7" xfId="0" applyFont="1" applyBorder="1" applyAlignment="1">
      <alignment wrapText="1"/>
    </xf>
    <xf numFmtId="4" fontId="0" fillId="2" borderId="11" xfId="0" applyNumberFormat="1" applyFont="1" applyFill="1" applyBorder="1"/>
    <xf numFmtId="4" fontId="3" fillId="2" borderId="2" xfId="0" applyNumberFormat="1" applyFont="1" applyFill="1" applyBorder="1"/>
    <xf numFmtId="0" fontId="0" fillId="0" borderId="0" xfId="0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2" xfId="0" applyFont="1" applyBorder="1"/>
    <xf numFmtId="4" fontId="1" fillId="0" borderId="13" xfId="0" applyNumberFormat="1" applyFont="1" applyBorder="1"/>
    <xf numFmtId="4" fontId="1" fillId="0" borderId="9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4" fontId="1" fillId="0" borderId="37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2" borderId="23" xfId="0" applyNumberForma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4" fontId="1" fillId="0" borderId="19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/>
    <xf numFmtId="4" fontId="1" fillId="0" borderId="11" xfId="0" applyNumberFormat="1" applyFont="1" applyBorder="1"/>
    <xf numFmtId="3" fontId="12" fillId="0" borderId="18" xfId="0" applyNumberFormat="1" applyFont="1" applyBorder="1"/>
    <xf numFmtId="4" fontId="1" fillId="0" borderId="19" xfId="0" applyNumberFormat="1" applyFont="1" applyBorder="1"/>
    <xf numFmtId="4" fontId="1" fillId="0" borderId="9" xfId="0" applyNumberFormat="1" applyFont="1" applyBorder="1"/>
    <xf numFmtId="4" fontId="1" fillId="0" borderId="18" xfId="0" applyNumberFormat="1" applyFont="1" applyBorder="1"/>
    <xf numFmtId="0" fontId="14" fillId="0" borderId="0" xfId="0" applyFont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vertical="center"/>
    </xf>
    <xf numFmtId="4" fontId="1" fillId="2" borderId="19" xfId="0" applyNumberFormat="1" applyFont="1" applyFill="1" applyBorder="1" applyAlignment="1">
      <alignment vertical="center"/>
    </xf>
    <xf numFmtId="4" fontId="1" fillId="2" borderId="28" xfId="0" applyNumberFormat="1" applyFont="1" applyFill="1" applyBorder="1" applyAlignment="1">
      <alignment vertical="center" wrapText="1"/>
    </xf>
    <xf numFmtId="4" fontId="1" fillId="2" borderId="19" xfId="0" applyNumberFormat="1" applyFont="1" applyFill="1" applyBorder="1" applyAlignment="1">
      <alignment horizontal="center" wrapText="1"/>
    </xf>
    <xf numFmtId="4" fontId="1" fillId="2" borderId="8" xfId="0" applyNumberFormat="1" applyFont="1" applyFill="1" applyBorder="1" applyAlignment="1">
      <alignment horizontal="center" wrapText="1"/>
    </xf>
    <xf numFmtId="4" fontId="1" fillId="0" borderId="3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 wrapText="1"/>
    </xf>
    <xf numFmtId="4" fontId="2" fillId="2" borderId="11" xfId="0" applyNumberFormat="1" applyFont="1" applyFill="1" applyBorder="1"/>
    <xf numFmtId="0" fontId="3" fillId="0" borderId="0" xfId="0" applyFont="1" applyBorder="1" applyAlignment="1">
      <alignment horizontal="center"/>
    </xf>
    <xf numFmtId="3" fontId="1" fillId="0" borderId="0" xfId="0" applyNumberFormat="1" applyFont="1" applyBorder="1"/>
    <xf numFmtId="4" fontId="1" fillId="2" borderId="0" xfId="0" applyNumberFormat="1" applyFont="1" applyFill="1" applyBorder="1"/>
    <xf numFmtId="4" fontId="3" fillId="2" borderId="0" xfId="0" applyNumberFormat="1" applyFont="1" applyFill="1" applyBorder="1"/>
    <xf numFmtId="3" fontId="0" fillId="0" borderId="0" xfId="0" applyNumberFormat="1" applyFont="1"/>
    <xf numFmtId="4" fontId="0" fillId="0" borderId="0" xfId="0" applyNumberFormat="1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2" fontId="0" fillId="0" borderId="11" xfId="0" applyNumberFormat="1" applyBorder="1"/>
    <xf numFmtId="4" fontId="0" fillId="0" borderId="9" xfId="0" applyNumberFormat="1" applyBorder="1"/>
    <xf numFmtId="4" fontId="0" fillId="0" borderId="9" xfId="0" applyNumberFormat="1" applyBorder="1" applyAlignment="1"/>
    <xf numFmtId="4" fontId="0" fillId="0" borderId="9" xfId="0" applyNumberFormat="1" applyFont="1" applyBorder="1"/>
    <xf numFmtId="0" fontId="4" fillId="0" borderId="0" xfId="0" applyFont="1" applyAlignment="1">
      <alignment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6" xfId="0" applyFont="1" applyBorder="1"/>
    <xf numFmtId="4" fontId="1" fillId="0" borderId="28" xfId="0" applyNumberFormat="1" applyFont="1" applyBorder="1" applyAlignment="1">
      <alignment vertical="center" wrapText="1"/>
    </xf>
    <xf numFmtId="0" fontId="0" fillId="0" borderId="26" xfId="0" applyBorder="1"/>
    <xf numFmtId="0" fontId="2" fillId="0" borderId="27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4" fontId="1" fillId="0" borderId="25" xfId="0" applyNumberFormat="1" applyFont="1" applyBorder="1"/>
    <xf numFmtId="0" fontId="2" fillId="0" borderId="34" xfId="0" applyFont="1" applyFill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3" fontId="2" fillId="0" borderId="27" xfId="0" applyNumberFormat="1" applyFont="1" applyBorder="1"/>
    <xf numFmtId="4" fontId="0" fillId="2" borderId="27" xfId="0" applyNumberFormat="1" applyFont="1" applyFill="1" applyBorder="1"/>
    <xf numFmtId="4" fontId="3" fillId="0" borderId="25" xfId="0" applyNumberFormat="1" applyFont="1" applyBorder="1"/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center" vertical="center"/>
    </xf>
    <xf numFmtId="4" fontId="1" fillId="0" borderId="27" xfId="0" applyNumberFormat="1" applyFont="1" applyBorder="1"/>
    <xf numFmtId="4" fontId="1" fillId="0" borderId="14" xfId="0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2" fillId="0" borderId="16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0" fillId="2" borderId="0" xfId="0" applyNumberFormat="1" applyFill="1" applyBorder="1"/>
    <xf numFmtId="4" fontId="3" fillId="0" borderId="0" xfId="0" applyNumberFormat="1" applyFont="1" applyBorder="1"/>
    <xf numFmtId="4" fontId="3" fillId="0" borderId="13" xfId="0" applyNumberFormat="1" applyFont="1" applyBorder="1"/>
    <xf numFmtId="0" fontId="3" fillId="0" borderId="15" xfId="0" applyFont="1" applyFill="1" applyBorder="1" applyAlignment="1">
      <alignment horizontal="left"/>
    </xf>
    <xf numFmtId="0" fontId="3" fillId="0" borderId="16" xfId="0" applyFont="1" applyBorder="1" applyAlignment="1">
      <alignment wrapText="1"/>
    </xf>
    <xf numFmtId="3" fontId="3" fillId="0" borderId="16" xfId="0" applyNumberFormat="1" applyFont="1" applyBorder="1"/>
    <xf numFmtId="0" fontId="3" fillId="0" borderId="13" xfId="0" applyFont="1" applyBorder="1" applyAlignment="1">
      <alignment wrapText="1"/>
    </xf>
    <xf numFmtId="4" fontId="1" fillId="2" borderId="39" xfId="0" applyNumberFormat="1" applyFont="1" applyFill="1" applyBorder="1"/>
    <xf numFmtId="4" fontId="1" fillId="2" borderId="40" xfId="0" applyNumberFormat="1" applyFont="1" applyFill="1" applyBorder="1"/>
    <xf numFmtId="4" fontId="0" fillId="2" borderId="39" xfId="0" applyNumberFormat="1" applyFill="1" applyBorder="1"/>
    <xf numFmtId="3" fontId="3" fillId="0" borderId="18" xfId="0" applyNumberFormat="1" applyFont="1" applyBorder="1"/>
    <xf numFmtId="4" fontId="1" fillId="2" borderId="41" xfId="0" applyNumberFormat="1" applyFont="1" applyFill="1" applyBorder="1"/>
    <xf numFmtId="4" fontId="1" fillId="2" borderId="42" xfId="0" applyNumberFormat="1" applyFont="1" applyFill="1" applyBorder="1"/>
    <xf numFmtId="4" fontId="1" fillId="2" borderId="37" xfId="0" applyNumberFormat="1" applyFont="1" applyFill="1" applyBorder="1"/>
    <xf numFmtId="4" fontId="3" fillId="2" borderId="14" xfId="0" applyNumberFormat="1" applyFont="1" applyFill="1" applyBorder="1"/>
    <xf numFmtId="4" fontId="3" fillId="2" borderId="27" xfId="0" applyNumberFormat="1" applyFont="1" applyFill="1" applyBorder="1"/>
    <xf numFmtId="0" fontId="3" fillId="0" borderId="27" xfId="0" applyFont="1" applyBorder="1" applyAlignment="1">
      <alignment wrapText="1"/>
    </xf>
    <xf numFmtId="0" fontId="3" fillId="0" borderId="2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27" xfId="0" applyFont="1" applyFill="1" applyBorder="1" applyAlignment="1">
      <alignment wrapText="1"/>
    </xf>
    <xf numFmtId="4" fontId="1" fillId="2" borderId="14" xfId="0" applyNumberFormat="1" applyFont="1" applyFill="1" applyBorder="1"/>
    <xf numFmtId="2" fontId="1" fillId="0" borderId="11" xfId="0" applyNumberFormat="1" applyFont="1" applyBorder="1"/>
    <xf numFmtId="2" fontId="1" fillId="0" borderId="14" xfId="0" applyNumberFormat="1" applyFont="1" applyBorder="1"/>
    <xf numFmtId="0" fontId="3" fillId="0" borderId="0" xfId="0" applyFont="1" applyAlignment="1"/>
    <xf numFmtId="4" fontId="3" fillId="0" borderId="27" xfId="0" applyNumberFormat="1" applyFont="1" applyBorder="1"/>
    <xf numFmtId="0" fontId="3" fillId="0" borderId="41" xfId="0" applyFont="1" applyFill="1" applyBorder="1" applyAlignment="1">
      <alignment wrapText="1"/>
    </xf>
    <xf numFmtId="3" fontId="1" fillId="0" borderId="37" xfId="0" applyNumberFormat="1" applyFont="1" applyBorder="1"/>
    <xf numFmtId="0" fontId="0" fillId="2" borderId="28" xfId="0" applyFill="1" applyBorder="1"/>
    <xf numFmtId="0" fontId="17" fillId="2" borderId="4" xfId="0" applyFont="1" applyFill="1" applyBorder="1" applyAlignment="1">
      <alignment horizontal="center" wrapText="1"/>
    </xf>
    <xf numFmtId="3" fontId="13" fillId="0" borderId="0" xfId="0" applyNumberFormat="1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2" xfId="0" applyFont="1" applyBorder="1" applyAlignment="1"/>
    <xf numFmtId="0" fontId="3" fillId="0" borderId="13" xfId="0" applyFont="1" applyBorder="1" applyAlignment="1"/>
    <xf numFmtId="0" fontId="1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0" xfId="0" applyFont="1" applyAlignment="1"/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4" xfId="0" applyFont="1" applyBorder="1" applyAlignment="1"/>
    <xf numFmtId="0" fontId="3" fillId="0" borderId="25" xfId="0" applyFont="1" applyBorder="1" applyAlignment="1"/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36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8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49" workbookViewId="0">
      <selection activeCell="H14" sqref="H14"/>
    </sheetView>
  </sheetViews>
  <sheetFormatPr defaultRowHeight="15" x14ac:dyDescent="0.25"/>
  <cols>
    <col min="1" max="1" width="46" customWidth="1"/>
    <col min="2" max="2" width="13.7109375" customWidth="1"/>
    <col min="3" max="3" width="12" customWidth="1"/>
    <col min="4" max="4" width="14.28515625" customWidth="1"/>
  </cols>
  <sheetData>
    <row r="1" spans="1:4" x14ac:dyDescent="0.25">
      <c r="A1" s="280" t="s">
        <v>135</v>
      </c>
      <c r="B1" s="280"/>
      <c r="C1" s="280"/>
      <c r="D1" s="280"/>
    </row>
    <row r="2" spans="1:4" x14ac:dyDescent="0.25">
      <c r="A2" s="281" t="s">
        <v>112</v>
      </c>
      <c r="B2" s="281"/>
      <c r="C2" s="281"/>
      <c r="D2" s="281"/>
    </row>
    <row r="3" spans="1:4" ht="33.75" customHeight="1" x14ac:dyDescent="0.25">
      <c r="A3" s="280" t="s">
        <v>113</v>
      </c>
      <c r="B3" s="280"/>
      <c r="C3" s="280"/>
      <c r="D3" s="280"/>
    </row>
    <row r="4" spans="1:4" ht="15.75" thickBot="1" x14ac:dyDescent="0.3">
      <c r="B4" s="1"/>
    </row>
    <row r="5" spans="1:4" ht="30" x14ac:dyDescent="0.25">
      <c r="A5" s="123" t="s">
        <v>114</v>
      </c>
      <c r="B5" s="124" t="s">
        <v>115</v>
      </c>
      <c r="C5" s="275" t="s">
        <v>3</v>
      </c>
      <c r="D5" s="155" t="s">
        <v>132</v>
      </c>
    </row>
    <row r="6" spans="1:4" x14ac:dyDescent="0.25">
      <c r="A6" s="9" t="s">
        <v>117</v>
      </c>
      <c r="B6" s="6">
        <f>SUM(B7:B8)</f>
        <v>3749011</v>
      </c>
      <c r="C6" s="96">
        <f>SUM(C7:C8)</f>
        <v>4223270</v>
      </c>
      <c r="D6" s="92">
        <v>4280615.34</v>
      </c>
    </row>
    <row r="7" spans="1:4" x14ac:dyDescent="0.25">
      <c r="A7" s="10" t="s">
        <v>118</v>
      </c>
      <c r="B7" s="7">
        <v>3749011</v>
      </c>
      <c r="C7" s="97">
        <v>4223270</v>
      </c>
      <c r="D7" s="91">
        <v>4280615.34</v>
      </c>
    </row>
    <row r="8" spans="1:4" x14ac:dyDescent="0.25">
      <c r="A8" s="10" t="s">
        <v>119</v>
      </c>
      <c r="B8" s="7">
        <v>0</v>
      </c>
      <c r="C8" s="97"/>
      <c r="D8" s="274">
        <v>0</v>
      </c>
    </row>
    <row r="9" spans="1:4" x14ac:dyDescent="0.25">
      <c r="A9" s="9" t="s">
        <v>120</v>
      </c>
      <c r="B9" s="6">
        <f>SUM(B10:B11)</f>
        <v>3642609</v>
      </c>
      <c r="C9" s="96">
        <f>SUM(C10:C11)</f>
        <v>4136610</v>
      </c>
      <c r="D9" s="119">
        <f>SUM(D10:D11)</f>
        <v>4096460.24</v>
      </c>
    </row>
    <row r="10" spans="1:4" x14ac:dyDescent="0.25">
      <c r="A10" s="10" t="s">
        <v>121</v>
      </c>
      <c r="B10" s="7">
        <v>3627790</v>
      </c>
      <c r="C10" s="97">
        <v>4114660</v>
      </c>
      <c r="D10" s="107">
        <v>4050050.14</v>
      </c>
    </row>
    <row r="11" spans="1:4" x14ac:dyDescent="0.25">
      <c r="A11" s="10" t="s">
        <v>122</v>
      </c>
      <c r="B11" s="7">
        <v>14819</v>
      </c>
      <c r="C11" s="97">
        <v>21950</v>
      </c>
      <c r="D11" s="107">
        <v>46410.1</v>
      </c>
    </row>
    <row r="12" spans="1:4" x14ac:dyDescent="0.25">
      <c r="A12" s="9" t="s">
        <v>123</v>
      </c>
      <c r="B12" s="6">
        <f>B6-B9</f>
        <v>106402</v>
      </c>
      <c r="C12" s="96">
        <f>C6-C9</f>
        <v>86660</v>
      </c>
      <c r="D12" s="119">
        <f>D6-D9</f>
        <v>184155.09999999963</v>
      </c>
    </row>
    <row r="13" spans="1:4" x14ac:dyDescent="0.25">
      <c r="A13" s="125" t="s">
        <v>124</v>
      </c>
      <c r="B13" s="126" t="s">
        <v>115</v>
      </c>
      <c r="C13" s="156" t="s">
        <v>116</v>
      </c>
      <c r="D13" s="95" t="s">
        <v>125</v>
      </c>
    </row>
    <row r="14" spans="1:4" ht="30" x14ac:dyDescent="0.25">
      <c r="A14" s="11" t="s">
        <v>126</v>
      </c>
      <c r="B14" s="7">
        <v>-193062</v>
      </c>
      <c r="C14" s="97">
        <v>-86660</v>
      </c>
      <c r="D14" s="107">
        <v>-86660</v>
      </c>
    </row>
    <row r="15" spans="1:4" ht="27.75" customHeight="1" thickBot="1" x14ac:dyDescent="0.3">
      <c r="A15" s="157" t="s">
        <v>136</v>
      </c>
      <c r="B15" s="12">
        <v>-86660</v>
      </c>
      <c r="C15" s="114">
        <v>0</v>
      </c>
      <c r="D15" s="121">
        <v>0</v>
      </c>
    </row>
    <row r="16" spans="1:4" ht="15.75" thickBot="1" x14ac:dyDescent="0.3">
      <c r="A16" s="127" t="s">
        <v>127</v>
      </c>
      <c r="B16" s="128" t="s">
        <v>115</v>
      </c>
      <c r="C16" s="129" t="s">
        <v>116</v>
      </c>
      <c r="D16" s="130" t="s">
        <v>125</v>
      </c>
    </row>
    <row r="17" spans="1:4" x14ac:dyDescent="0.25">
      <c r="A17" s="131" t="s">
        <v>128</v>
      </c>
      <c r="B17" s="132">
        <v>0</v>
      </c>
      <c r="C17" s="3">
        <v>0</v>
      </c>
      <c r="D17" s="133">
        <v>0</v>
      </c>
    </row>
    <row r="18" spans="1:4" ht="30" x14ac:dyDescent="0.25">
      <c r="A18" s="158" t="s">
        <v>129</v>
      </c>
      <c r="B18" s="5">
        <v>0</v>
      </c>
      <c r="C18" s="4">
        <v>0</v>
      </c>
      <c r="D18" s="134">
        <v>0</v>
      </c>
    </row>
    <row r="19" spans="1:4" x14ac:dyDescent="0.25">
      <c r="A19" s="135" t="s">
        <v>130</v>
      </c>
      <c r="B19" s="5">
        <v>0</v>
      </c>
      <c r="C19" s="4">
        <v>0</v>
      </c>
      <c r="D19" s="134">
        <v>0</v>
      </c>
    </row>
    <row r="20" spans="1:4" ht="15.75" thickBot="1" x14ac:dyDescent="0.3">
      <c r="A20" s="136" t="s">
        <v>131</v>
      </c>
      <c r="B20" s="137">
        <v>0</v>
      </c>
      <c r="C20" s="138">
        <v>0</v>
      </c>
      <c r="D20" s="139"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P25" sqref="P25"/>
    </sheetView>
  </sheetViews>
  <sheetFormatPr defaultRowHeight="15" x14ac:dyDescent="0.25"/>
  <cols>
    <col min="1" max="1" width="8" customWidth="1"/>
    <col min="2" max="2" width="39" customWidth="1"/>
    <col min="3" max="3" width="15" customWidth="1"/>
    <col min="4" max="4" width="15" style="87" customWidth="1"/>
    <col min="5" max="5" width="10" style="87" customWidth="1"/>
    <col min="7" max="7" width="9.140625" customWidth="1"/>
  </cols>
  <sheetData>
    <row r="1" spans="1:12" x14ac:dyDescent="0.25">
      <c r="B1" s="282" t="s">
        <v>107</v>
      </c>
      <c r="C1" s="282"/>
      <c r="D1" s="282"/>
      <c r="E1" s="282"/>
    </row>
    <row r="2" spans="1:12" x14ac:dyDescent="0.25">
      <c r="B2" s="282" t="s">
        <v>16</v>
      </c>
      <c r="C2" s="282"/>
      <c r="D2" s="282"/>
      <c r="E2" s="282"/>
    </row>
    <row r="3" spans="1:12" x14ac:dyDescent="0.25">
      <c r="B3" s="280" t="s">
        <v>17</v>
      </c>
      <c r="C3" s="280"/>
      <c r="D3" s="280"/>
      <c r="E3" s="280"/>
    </row>
    <row r="4" spans="1:12" x14ac:dyDescent="0.25">
      <c r="B4" s="19"/>
      <c r="C4" s="161"/>
      <c r="D4" s="86"/>
      <c r="E4" s="86"/>
    </row>
    <row r="5" spans="1:12" ht="15.75" thickBot="1" x14ac:dyDescent="0.3"/>
    <row r="6" spans="1:12" ht="60" customHeight="1" thickBot="1" x14ac:dyDescent="0.3">
      <c r="A6" s="32" t="s">
        <v>0</v>
      </c>
      <c r="B6" s="33" t="s">
        <v>1</v>
      </c>
      <c r="C6" s="34" t="s">
        <v>2</v>
      </c>
      <c r="D6" s="88" t="s">
        <v>141</v>
      </c>
      <c r="E6" s="162" t="s">
        <v>104</v>
      </c>
    </row>
    <row r="7" spans="1:12" x14ac:dyDescent="0.25">
      <c r="A7" s="30"/>
      <c r="B7" s="31">
        <v>1</v>
      </c>
      <c r="C7" s="31">
        <v>3</v>
      </c>
      <c r="D7" s="89">
        <v>4</v>
      </c>
      <c r="E7" s="163" t="s">
        <v>140</v>
      </c>
      <c r="J7" t="s">
        <v>15</v>
      </c>
    </row>
    <row r="8" spans="1:12" ht="30" x14ac:dyDescent="0.25">
      <c r="A8" s="17">
        <v>67</v>
      </c>
      <c r="B8" s="99" t="s">
        <v>5</v>
      </c>
      <c r="C8" s="76">
        <f>SUM(C9:C9)</f>
        <v>3620610</v>
      </c>
      <c r="D8" s="76">
        <f>SUM(D9:D9)</f>
        <v>3354176.71</v>
      </c>
      <c r="E8" s="167">
        <f>D8/C8*100</f>
        <v>92.641204382686894</v>
      </c>
    </row>
    <row r="9" spans="1:12" ht="30" x14ac:dyDescent="0.25">
      <c r="A9" s="18">
        <v>6711</v>
      </c>
      <c r="B9" s="8" t="s">
        <v>6</v>
      </c>
      <c r="C9" s="16">
        <v>3620610</v>
      </c>
      <c r="D9" s="91">
        <v>3354176.71</v>
      </c>
      <c r="E9" s="167">
        <f t="shared" ref="E9:E21" si="0">D9/C9*100</f>
        <v>92.641204382686894</v>
      </c>
    </row>
    <row r="10" spans="1:12" ht="30" x14ac:dyDescent="0.25">
      <c r="A10" s="17">
        <v>66</v>
      </c>
      <c r="B10" s="99" t="s">
        <v>9</v>
      </c>
      <c r="C10" s="14">
        <f>C11</f>
        <v>90000</v>
      </c>
      <c r="D10" s="90">
        <f>D11+D12</f>
        <v>158735</v>
      </c>
      <c r="E10" s="167">
        <f t="shared" si="0"/>
        <v>176.37222222222221</v>
      </c>
    </row>
    <row r="11" spans="1:12" ht="30" x14ac:dyDescent="0.25">
      <c r="A11" s="18">
        <v>6615</v>
      </c>
      <c r="B11" s="8" t="s">
        <v>8</v>
      </c>
      <c r="C11" s="16">
        <v>90000</v>
      </c>
      <c r="D11" s="91">
        <v>133735</v>
      </c>
      <c r="E11" s="167">
        <f t="shared" si="0"/>
        <v>148.59444444444446</v>
      </c>
    </row>
    <row r="12" spans="1:12" x14ac:dyDescent="0.25">
      <c r="A12" s="18">
        <v>6631</v>
      </c>
      <c r="B12" s="8" t="s">
        <v>139</v>
      </c>
      <c r="C12" s="16"/>
      <c r="D12" s="91">
        <v>25000</v>
      </c>
      <c r="E12" s="167"/>
    </row>
    <row r="13" spans="1:12" ht="30" x14ac:dyDescent="0.25">
      <c r="A13" s="17">
        <v>65</v>
      </c>
      <c r="B13" s="99" t="s">
        <v>10</v>
      </c>
      <c r="C13" s="14">
        <f>C14</f>
        <v>466660</v>
      </c>
      <c r="D13" s="90">
        <f>D14</f>
        <v>723703.05</v>
      </c>
      <c r="E13" s="167">
        <f t="shared" si="0"/>
        <v>155.08144044914928</v>
      </c>
    </row>
    <row r="14" spans="1:12" ht="30" x14ac:dyDescent="0.25">
      <c r="A14" s="18">
        <v>6526</v>
      </c>
      <c r="B14" s="8" t="s">
        <v>11</v>
      </c>
      <c r="C14" s="16">
        <v>466660</v>
      </c>
      <c r="D14" s="93">
        <v>723703.05</v>
      </c>
      <c r="E14" s="167">
        <f t="shared" si="0"/>
        <v>155.08144044914928</v>
      </c>
    </row>
    <row r="15" spans="1:12" ht="30" x14ac:dyDescent="0.25">
      <c r="A15" s="17">
        <v>63</v>
      </c>
      <c r="B15" s="99" t="s">
        <v>12</v>
      </c>
      <c r="C15" s="14">
        <f>SUM(C16:C17)</f>
        <v>46000</v>
      </c>
      <c r="D15" s="92">
        <f>D16+D17</f>
        <v>44000</v>
      </c>
      <c r="E15" s="167">
        <f t="shared" si="0"/>
        <v>95.652173913043484</v>
      </c>
    </row>
    <row r="16" spans="1:12" x14ac:dyDescent="0.25">
      <c r="A16" s="18">
        <v>6341</v>
      </c>
      <c r="B16" s="8" t="s">
        <v>13</v>
      </c>
      <c r="C16" s="16">
        <v>0</v>
      </c>
      <c r="D16" s="91"/>
      <c r="E16" s="167"/>
      <c r="L16" s="2"/>
    </row>
    <row r="17" spans="1:11" ht="30" x14ac:dyDescent="0.25">
      <c r="A17" s="18">
        <v>6361</v>
      </c>
      <c r="B17" s="8" t="s">
        <v>14</v>
      </c>
      <c r="C17" s="16">
        <v>46000</v>
      </c>
      <c r="D17" s="91">
        <v>44000</v>
      </c>
      <c r="E17" s="167">
        <f t="shared" si="0"/>
        <v>95.652173913043484</v>
      </c>
      <c r="I17" t="s">
        <v>111</v>
      </c>
      <c r="K17" t="s">
        <v>110</v>
      </c>
    </row>
    <row r="18" spans="1:11" s="84" customFormat="1" x14ac:dyDescent="0.25">
      <c r="A18" s="17">
        <v>64</v>
      </c>
      <c r="B18" s="99" t="s">
        <v>137</v>
      </c>
      <c r="C18" s="14"/>
      <c r="D18" s="90">
        <f>D19</f>
        <v>0.57999999999999996</v>
      </c>
      <c r="E18" s="167"/>
    </row>
    <row r="19" spans="1:11" ht="30" x14ac:dyDescent="0.25">
      <c r="A19" s="18">
        <v>6413</v>
      </c>
      <c r="B19" s="8" t="s">
        <v>138</v>
      </c>
      <c r="C19" s="16"/>
      <c r="D19" s="91">
        <v>0.57999999999999996</v>
      </c>
      <c r="E19" s="167"/>
    </row>
    <row r="20" spans="1:11" ht="15.75" thickBot="1" x14ac:dyDescent="0.3">
      <c r="A20" s="18"/>
      <c r="B20" s="8"/>
      <c r="C20" s="16"/>
      <c r="D20" s="91"/>
      <c r="E20" s="168"/>
    </row>
    <row r="21" spans="1:11" s="84" customFormat="1" ht="15.75" thickBot="1" x14ac:dyDescent="0.3">
      <c r="A21" s="164"/>
      <c r="B21" s="272" t="s">
        <v>106</v>
      </c>
      <c r="C21" s="273">
        <f>C8+C10+C13+C15+C18</f>
        <v>4223270</v>
      </c>
      <c r="D21" s="160">
        <f>D8+D10+D13+D15+D18</f>
        <v>4280615.34</v>
      </c>
      <c r="E21" s="169">
        <f t="shared" si="0"/>
        <v>101.35784214601482</v>
      </c>
    </row>
    <row r="39" spans="1:5" x14ac:dyDescent="0.25">
      <c r="B39" s="282" t="s">
        <v>64</v>
      </c>
      <c r="C39" s="282"/>
      <c r="D39" s="282"/>
      <c r="E39" s="282"/>
    </row>
    <row r="40" spans="1:5" x14ac:dyDescent="0.25">
      <c r="B40" s="282" t="s">
        <v>16</v>
      </c>
      <c r="C40" s="282"/>
      <c r="D40" s="282"/>
      <c r="E40" s="282"/>
    </row>
    <row r="42" spans="1:5" x14ac:dyDescent="0.25">
      <c r="B42" s="281" t="s">
        <v>18</v>
      </c>
      <c r="C42" s="281"/>
      <c r="D42" s="281"/>
      <c r="E42" s="281"/>
    </row>
    <row r="43" spans="1:5" x14ac:dyDescent="0.25">
      <c r="C43" s="84"/>
    </row>
    <row r="44" spans="1:5" ht="15.75" thickBot="1" x14ac:dyDescent="0.3"/>
    <row r="45" spans="1:5" ht="60.75" thickBot="1" x14ac:dyDescent="0.3">
      <c r="A45" s="32" t="s">
        <v>89</v>
      </c>
      <c r="B45" s="33" t="s">
        <v>1</v>
      </c>
      <c r="C45" s="34" t="s">
        <v>2</v>
      </c>
      <c r="D45" s="88" t="s">
        <v>141</v>
      </c>
      <c r="E45" s="162" t="s">
        <v>4</v>
      </c>
    </row>
    <row r="46" spans="1:5" x14ac:dyDescent="0.25">
      <c r="A46" s="30"/>
      <c r="B46" s="31">
        <v>1</v>
      </c>
      <c r="C46" s="31">
        <v>2</v>
      </c>
      <c r="D46" s="103">
        <v>3</v>
      </c>
      <c r="E46" s="163" t="s">
        <v>172</v>
      </c>
    </row>
    <row r="47" spans="1:5" x14ac:dyDescent="0.25">
      <c r="A47" s="17">
        <v>31</v>
      </c>
      <c r="B47" s="85" t="s">
        <v>19</v>
      </c>
      <c r="C47" s="14">
        <f>SUM(C48+C50+C52)</f>
        <v>3107800</v>
      </c>
      <c r="D47" s="76">
        <f t="shared" ref="D47" si="1">SUM(D48+D50+D52)</f>
        <v>2894719.5399999996</v>
      </c>
      <c r="E47" s="76">
        <f>D47/C47*100</f>
        <v>93.143688139519909</v>
      </c>
    </row>
    <row r="48" spans="1:5" x14ac:dyDescent="0.25">
      <c r="A48" s="18">
        <v>311</v>
      </c>
      <c r="B48" s="85" t="s">
        <v>20</v>
      </c>
      <c r="C48" s="16">
        <f>C49</f>
        <v>2512800</v>
      </c>
      <c r="D48" s="91">
        <f>D49</f>
        <v>2362114.0499999998</v>
      </c>
      <c r="E48" s="76">
        <f t="shared" ref="E48:E108" si="2">D48/C48*100</f>
        <v>94.003265281757393</v>
      </c>
    </row>
    <row r="49" spans="1:5" x14ac:dyDescent="0.25">
      <c r="A49" s="18">
        <v>3111</v>
      </c>
      <c r="B49" s="8" t="s">
        <v>21</v>
      </c>
      <c r="C49" s="16">
        <v>2512800</v>
      </c>
      <c r="D49" s="91">
        <v>2362114.0499999998</v>
      </c>
      <c r="E49" s="76">
        <f t="shared" si="2"/>
        <v>94.003265281757393</v>
      </c>
    </row>
    <row r="50" spans="1:5" x14ac:dyDescent="0.25">
      <c r="A50" s="17">
        <v>312</v>
      </c>
      <c r="B50" s="85" t="s">
        <v>22</v>
      </c>
      <c r="C50" s="14">
        <f>C51</f>
        <v>180400</v>
      </c>
      <c r="D50" s="90">
        <f>D51</f>
        <v>142856.82</v>
      </c>
      <c r="E50" s="76">
        <f t="shared" si="2"/>
        <v>79.188924611973405</v>
      </c>
    </row>
    <row r="51" spans="1:5" x14ac:dyDescent="0.25">
      <c r="A51" s="18">
        <v>3121</v>
      </c>
      <c r="B51" s="8" t="s">
        <v>22</v>
      </c>
      <c r="C51" s="16">
        <v>180400</v>
      </c>
      <c r="D51" s="91">
        <v>142856.82</v>
      </c>
      <c r="E51" s="76">
        <f t="shared" si="2"/>
        <v>79.188924611973405</v>
      </c>
    </row>
    <row r="52" spans="1:5" x14ac:dyDescent="0.25">
      <c r="A52" s="17">
        <v>313</v>
      </c>
      <c r="B52" s="85" t="s">
        <v>23</v>
      </c>
      <c r="C52" s="14">
        <f>C53</f>
        <v>414600</v>
      </c>
      <c r="D52" s="90">
        <f>D53</f>
        <v>389748.67</v>
      </c>
      <c r="E52" s="76">
        <f t="shared" si="2"/>
        <v>94.005950313555232</v>
      </c>
    </row>
    <row r="53" spans="1:5" ht="30" x14ac:dyDescent="0.25">
      <c r="A53" s="18">
        <v>3132</v>
      </c>
      <c r="B53" s="8" t="s">
        <v>24</v>
      </c>
      <c r="C53" s="16">
        <v>414600</v>
      </c>
      <c r="D53" s="93">
        <v>389748.67</v>
      </c>
      <c r="E53" s="76">
        <f t="shared" si="2"/>
        <v>94.005950313555232</v>
      </c>
    </row>
    <row r="54" spans="1:5" x14ac:dyDescent="0.25">
      <c r="A54" s="17">
        <v>32</v>
      </c>
      <c r="B54" s="85" t="s">
        <v>25</v>
      </c>
      <c r="C54" s="14">
        <f>C55+C59+C64+C74+C76</f>
        <v>999860</v>
      </c>
      <c r="D54" s="92">
        <f>D55+D59+D64+D74+D76</f>
        <v>1145056.48</v>
      </c>
      <c r="E54" s="76">
        <f t="shared" si="2"/>
        <v>114.52168103534494</v>
      </c>
    </row>
    <row r="55" spans="1:5" x14ac:dyDescent="0.25">
      <c r="A55" s="17">
        <v>321</v>
      </c>
      <c r="B55" s="85" t="s">
        <v>26</v>
      </c>
      <c r="C55" s="14">
        <f>SUM(C56:C58)</f>
        <v>160300</v>
      </c>
      <c r="D55" s="90">
        <f>SUM(D56:D58)</f>
        <v>192714.61</v>
      </c>
      <c r="E55" s="76">
        <f t="shared" si="2"/>
        <v>120.22121646912038</v>
      </c>
    </row>
    <row r="56" spans="1:5" x14ac:dyDescent="0.25">
      <c r="A56" s="18">
        <v>3211</v>
      </c>
      <c r="B56" s="8" t="s">
        <v>27</v>
      </c>
      <c r="C56" s="16">
        <v>77300</v>
      </c>
      <c r="D56" s="91">
        <v>113560.61</v>
      </c>
      <c r="E56" s="76">
        <f t="shared" si="2"/>
        <v>146.90893919793012</v>
      </c>
    </row>
    <row r="57" spans="1:5" ht="30" x14ac:dyDescent="0.25">
      <c r="A57" s="20">
        <v>3212</v>
      </c>
      <c r="B57" s="21" t="s">
        <v>28</v>
      </c>
      <c r="C57" s="22">
        <v>80000</v>
      </c>
      <c r="D57" s="101">
        <v>77904</v>
      </c>
      <c r="E57" s="76">
        <f t="shared" si="2"/>
        <v>97.38</v>
      </c>
    </row>
    <row r="58" spans="1:5" x14ac:dyDescent="0.25">
      <c r="A58" s="20">
        <v>3213</v>
      </c>
      <c r="B58" s="21" t="s">
        <v>50</v>
      </c>
      <c r="C58" s="22">
        <v>3000</v>
      </c>
      <c r="D58" s="101">
        <v>1250</v>
      </c>
      <c r="E58" s="76">
        <f t="shared" si="2"/>
        <v>41.666666666666671</v>
      </c>
    </row>
    <row r="59" spans="1:5" x14ac:dyDescent="0.25">
      <c r="A59" s="17">
        <v>322</v>
      </c>
      <c r="B59" s="85" t="s">
        <v>29</v>
      </c>
      <c r="C59" s="14">
        <f>SUM(C60:C63)</f>
        <v>154430</v>
      </c>
      <c r="D59" s="90">
        <f>SUM(D60:D63)</f>
        <v>160489.04</v>
      </c>
      <c r="E59" s="76">
        <f t="shared" si="2"/>
        <v>103.92348636922878</v>
      </c>
    </row>
    <row r="60" spans="1:5" ht="30" x14ac:dyDescent="0.25">
      <c r="A60" s="28">
        <v>3221</v>
      </c>
      <c r="B60" s="23" t="s">
        <v>30</v>
      </c>
      <c r="C60" s="24">
        <v>87500</v>
      </c>
      <c r="D60" s="93">
        <v>105924.43</v>
      </c>
      <c r="E60" s="76">
        <f t="shared" si="2"/>
        <v>121.05649142857142</v>
      </c>
    </row>
    <row r="61" spans="1:5" x14ac:dyDescent="0.25">
      <c r="A61" s="28">
        <v>3223</v>
      </c>
      <c r="B61" s="23" t="s">
        <v>31</v>
      </c>
      <c r="C61" s="24">
        <v>56930</v>
      </c>
      <c r="D61" s="93">
        <v>38702.54</v>
      </c>
      <c r="E61" s="76">
        <f t="shared" si="2"/>
        <v>67.982680484805897</v>
      </c>
    </row>
    <row r="62" spans="1:5" ht="30" x14ac:dyDescent="0.25">
      <c r="A62" s="28">
        <v>3224</v>
      </c>
      <c r="B62" s="23" t="s">
        <v>32</v>
      </c>
      <c r="C62" s="24">
        <v>3000</v>
      </c>
      <c r="D62" s="93">
        <v>5002.6899999999996</v>
      </c>
      <c r="E62" s="76">
        <f t="shared" si="2"/>
        <v>166.75633333333332</v>
      </c>
    </row>
    <row r="63" spans="1:5" x14ac:dyDescent="0.25">
      <c r="A63" s="28">
        <v>3225</v>
      </c>
      <c r="B63" s="23" t="s">
        <v>51</v>
      </c>
      <c r="C63" s="24">
        <v>7000</v>
      </c>
      <c r="D63" s="93">
        <v>10859.38</v>
      </c>
      <c r="E63" s="76">
        <f t="shared" si="2"/>
        <v>155.13399999999999</v>
      </c>
    </row>
    <row r="64" spans="1:5" x14ac:dyDescent="0.25">
      <c r="A64" s="29">
        <v>323</v>
      </c>
      <c r="B64" s="26" t="s">
        <v>33</v>
      </c>
      <c r="C64" s="6">
        <f>SUM(C65:C73)</f>
        <v>609530</v>
      </c>
      <c r="D64" s="92">
        <f>SUM(D65:D73)</f>
        <v>732031.52</v>
      </c>
      <c r="E64" s="76">
        <f t="shared" si="2"/>
        <v>120.09770150771905</v>
      </c>
    </row>
    <row r="65" spans="1:5" x14ac:dyDescent="0.25">
      <c r="A65" s="28">
        <v>3231</v>
      </c>
      <c r="B65" s="23" t="s">
        <v>34</v>
      </c>
      <c r="C65" s="24">
        <v>18500</v>
      </c>
      <c r="D65" s="93">
        <v>23034.639999999999</v>
      </c>
      <c r="E65" s="76">
        <f t="shared" si="2"/>
        <v>124.51156756756757</v>
      </c>
    </row>
    <row r="66" spans="1:5" x14ac:dyDescent="0.25">
      <c r="A66" s="28">
        <v>3232</v>
      </c>
      <c r="B66" s="23" t="s">
        <v>35</v>
      </c>
      <c r="C66" s="24">
        <v>38000</v>
      </c>
      <c r="D66" s="93">
        <v>40260</v>
      </c>
      <c r="E66" s="76">
        <f t="shared" si="2"/>
        <v>105.94736842105263</v>
      </c>
    </row>
    <row r="67" spans="1:5" x14ac:dyDescent="0.25">
      <c r="A67" s="28">
        <v>3233</v>
      </c>
      <c r="B67" s="23" t="s">
        <v>52</v>
      </c>
      <c r="C67" s="24">
        <v>22460</v>
      </c>
      <c r="D67" s="93">
        <v>25233.5</v>
      </c>
      <c r="E67" s="76">
        <f t="shared" si="2"/>
        <v>112.34861976847729</v>
      </c>
    </row>
    <row r="68" spans="1:5" x14ac:dyDescent="0.25">
      <c r="A68" s="28">
        <v>3234</v>
      </c>
      <c r="B68" s="23" t="s">
        <v>36</v>
      </c>
      <c r="C68" s="24">
        <v>5630</v>
      </c>
      <c r="D68" s="93">
        <v>5427.2</v>
      </c>
      <c r="E68" s="76">
        <f t="shared" si="2"/>
        <v>96.397868561278869</v>
      </c>
    </row>
    <row r="69" spans="1:5" x14ac:dyDescent="0.25">
      <c r="A69" s="28">
        <v>3235</v>
      </c>
      <c r="B69" s="23" t="s">
        <v>53</v>
      </c>
      <c r="C69" s="24"/>
      <c r="D69" s="93"/>
      <c r="E69" s="76"/>
    </row>
    <row r="70" spans="1:5" x14ac:dyDescent="0.25">
      <c r="A70" s="28">
        <v>3236</v>
      </c>
      <c r="B70" s="23" t="s">
        <v>54</v>
      </c>
      <c r="C70" s="24">
        <v>5400</v>
      </c>
      <c r="D70" s="93">
        <v>4143.7</v>
      </c>
      <c r="E70" s="76">
        <f t="shared" si="2"/>
        <v>76.735185185185188</v>
      </c>
    </row>
    <row r="71" spans="1:5" x14ac:dyDescent="0.25">
      <c r="A71" s="28">
        <v>3237</v>
      </c>
      <c r="B71" s="23" t="s">
        <v>55</v>
      </c>
      <c r="C71" s="24">
        <v>461260</v>
      </c>
      <c r="D71" s="93">
        <v>528470.57999999996</v>
      </c>
      <c r="E71" s="76">
        <f t="shared" si="2"/>
        <v>114.57108355374407</v>
      </c>
    </row>
    <row r="72" spans="1:5" x14ac:dyDescent="0.25">
      <c r="A72" s="28">
        <v>3238</v>
      </c>
      <c r="B72" s="23" t="s">
        <v>37</v>
      </c>
      <c r="C72" s="24">
        <v>22080</v>
      </c>
      <c r="D72" s="93">
        <v>35987.5</v>
      </c>
      <c r="E72" s="76">
        <f t="shared" si="2"/>
        <v>162.98686594202897</v>
      </c>
    </row>
    <row r="73" spans="1:5" x14ac:dyDescent="0.25">
      <c r="A73" s="28">
        <v>3239</v>
      </c>
      <c r="B73" s="23" t="s">
        <v>38</v>
      </c>
      <c r="C73" s="24">
        <v>36200</v>
      </c>
      <c r="D73" s="93">
        <v>69474.399999999994</v>
      </c>
      <c r="E73" s="76">
        <f t="shared" si="2"/>
        <v>191.9182320441989</v>
      </c>
    </row>
    <row r="74" spans="1:5" ht="30" x14ac:dyDescent="0.25">
      <c r="A74" s="29">
        <v>324</v>
      </c>
      <c r="B74" s="26" t="s">
        <v>39</v>
      </c>
      <c r="C74" s="14">
        <f>SUM(C75)</f>
        <v>0</v>
      </c>
      <c r="D74" s="90">
        <f>SUM(D75)</f>
        <v>0</v>
      </c>
      <c r="E74" s="76"/>
    </row>
    <row r="75" spans="1:5" ht="30" x14ac:dyDescent="0.25">
      <c r="A75" s="28">
        <v>3241</v>
      </c>
      <c r="B75" s="23" t="s">
        <v>39</v>
      </c>
      <c r="C75" s="24"/>
      <c r="D75" s="93"/>
      <c r="E75" s="76"/>
    </row>
    <row r="76" spans="1:5" x14ac:dyDescent="0.25">
      <c r="A76" s="29">
        <v>329</v>
      </c>
      <c r="B76" s="26" t="s">
        <v>40</v>
      </c>
      <c r="C76" s="14">
        <f>SUM(C77:C82)</f>
        <v>75600</v>
      </c>
      <c r="D76" s="90">
        <f>SUM(D77:D82)</f>
        <v>59821.31</v>
      </c>
      <c r="E76" s="76">
        <f t="shared" si="2"/>
        <v>79.128716931216928</v>
      </c>
    </row>
    <row r="77" spans="1:5" ht="30" x14ac:dyDescent="0.25">
      <c r="A77" s="28">
        <v>3291</v>
      </c>
      <c r="B77" s="23" t="s">
        <v>41</v>
      </c>
      <c r="C77" s="24">
        <v>37300</v>
      </c>
      <c r="D77" s="93">
        <v>15317.1</v>
      </c>
      <c r="E77" s="76">
        <f t="shared" si="2"/>
        <v>41.064611260053617</v>
      </c>
    </row>
    <row r="78" spans="1:5" x14ac:dyDescent="0.25">
      <c r="A78" s="28">
        <v>3292</v>
      </c>
      <c r="B78" s="23" t="s">
        <v>63</v>
      </c>
      <c r="C78" s="24">
        <v>6300</v>
      </c>
      <c r="D78" s="93">
        <v>5832.39</v>
      </c>
      <c r="E78" s="76">
        <f t="shared" si="2"/>
        <v>92.577619047619052</v>
      </c>
    </row>
    <row r="79" spans="1:5" x14ac:dyDescent="0.25">
      <c r="A79" s="28">
        <v>3293</v>
      </c>
      <c r="B79" s="23" t="s">
        <v>42</v>
      </c>
      <c r="C79" s="16">
        <v>20000</v>
      </c>
      <c r="D79" s="93">
        <v>25656.3</v>
      </c>
      <c r="E79" s="76">
        <f t="shared" si="2"/>
        <v>128.28149999999999</v>
      </c>
    </row>
    <row r="80" spans="1:5" x14ac:dyDescent="0.25">
      <c r="A80" s="28">
        <v>3294</v>
      </c>
      <c r="B80" s="23" t="s">
        <v>56</v>
      </c>
      <c r="C80" s="24">
        <v>1800</v>
      </c>
      <c r="D80" s="93">
        <v>1800</v>
      </c>
      <c r="E80" s="76">
        <f t="shared" si="2"/>
        <v>100</v>
      </c>
    </row>
    <row r="81" spans="1:5" x14ac:dyDescent="0.25">
      <c r="A81" s="28">
        <v>3295</v>
      </c>
      <c r="B81" s="23" t="s">
        <v>43</v>
      </c>
      <c r="C81" s="16">
        <v>10200</v>
      </c>
      <c r="D81" s="93">
        <v>11162.52</v>
      </c>
      <c r="E81" s="76">
        <f t="shared" si="2"/>
        <v>109.4364705882353</v>
      </c>
    </row>
    <row r="82" spans="1:5" x14ac:dyDescent="0.25">
      <c r="A82" s="28">
        <v>3299</v>
      </c>
      <c r="B82" s="23" t="s">
        <v>40</v>
      </c>
      <c r="C82" s="16">
        <v>0</v>
      </c>
      <c r="D82" s="93">
        <v>53</v>
      </c>
      <c r="E82" s="76"/>
    </row>
    <row r="83" spans="1:5" x14ac:dyDescent="0.25">
      <c r="A83" s="29">
        <v>34</v>
      </c>
      <c r="B83" s="26" t="s">
        <v>44</v>
      </c>
      <c r="C83" s="14">
        <f>C84</f>
        <v>7000</v>
      </c>
      <c r="D83" s="90">
        <f>D84</f>
        <v>10274.109999999999</v>
      </c>
      <c r="E83" s="76">
        <f t="shared" si="2"/>
        <v>146.77299999999997</v>
      </c>
    </row>
    <row r="84" spans="1:5" x14ac:dyDescent="0.25">
      <c r="A84" s="29">
        <v>343</v>
      </c>
      <c r="B84" s="26" t="s">
        <v>45</v>
      </c>
      <c r="C84" s="14">
        <f>SUM(C85:C86)</f>
        <v>7000</v>
      </c>
      <c r="D84" s="90">
        <f>SUM(D85:D86)</f>
        <v>10274.109999999999</v>
      </c>
      <c r="E84" s="76">
        <f t="shared" si="2"/>
        <v>146.77299999999997</v>
      </c>
    </row>
    <row r="85" spans="1:5" ht="30" x14ac:dyDescent="0.25">
      <c r="A85" s="28">
        <v>3431</v>
      </c>
      <c r="B85" s="23" t="s">
        <v>46</v>
      </c>
      <c r="C85" s="16">
        <v>7000</v>
      </c>
      <c r="D85" s="93">
        <v>10256.14</v>
      </c>
      <c r="E85" s="76">
        <f t="shared" si="2"/>
        <v>146.51628571428569</v>
      </c>
    </row>
    <row r="86" spans="1:5" x14ac:dyDescent="0.25">
      <c r="A86" s="28">
        <v>3432</v>
      </c>
      <c r="B86" s="23" t="s">
        <v>59</v>
      </c>
      <c r="C86" s="16"/>
      <c r="D86" s="93">
        <v>17.97</v>
      </c>
      <c r="E86" s="76"/>
    </row>
    <row r="87" spans="1:5" ht="30" x14ac:dyDescent="0.25">
      <c r="A87" s="29">
        <v>37</v>
      </c>
      <c r="B87" s="26" t="s">
        <v>60</v>
      </c>
      <c r="C87" s="14">
        <f t="shared" ref="C87:D88" si="3">C88</f>
        <v>0</v>
      </c>
      <c r="D87" s="90">
        <f t="shared" si="3"/>
        <v>0</v>
      </c>
      <c r="E87" s="76"/>
    </row>
    <row r="88" spans="1:5" ht="30" x14ac:dyDescent="0.25">
      <c r="A88" s="29">
        <v>372</v>
      </c>
      <c r="B88" s="26" t="s">
        <v>61</v>
      </c>
      <c r="C88" s="16">
        <f t="shared" si="3"/>
        <v>0</v>
      </c>
      <c r="D88" s="91">
        <f t="shared" si="3"/>
        <v>0</v>
      </c>
      <c r="E88" s="76"/>
    </row>
    <row r="89" spans="1:5" x14ac:dyDescent="0.25">
      <c r="A89" s="28">
        <v>3722</v>
      </c>
      <c r="B89" s="23" t="s">
        <v>62</v>
      </c>
      <c r="C89" s="16"/>
      <c r="D89" s="93">
        <v>0</v>
      </c>
      <c r="E89" s="76"/>
    </row>
    <row r="90" spans="1:5" s="84" customFormat="1" ht="30" x14ac:dyDescent="0.25">
      <c r="A90" s="29">
        <v>41</v>
      </c>
      <c r="B90" s="26" t="s">
        <v>145</v>
      </c>
      <c r="C90" s="14">
        <f>C91</f>
        <v>0</v>
      </c>
      <c r="D90" s="76">
        <f>D91</f>
        <v>2200</v>
      </c>
      <c r="E90" s="76"/>
    </row>
    <row r="91" spans="1:5" s="84" customFormat="1" x14ac:dyDescent="0.25">
      <c r="A91" s="29">
        <v>412</v>
      </c>
      <c r="B91" s="26" t="s">
        <v>146</v>
      </c>
      <c r="C91" s="14">
        <f>C92</f>
        <v>0</v>
      </c>
      <c r="D91" s="76">
        <f>D92</f>
        <v>2200</v>
      </c>
      <c r="E91" s="76"/>
    </row>
    <row r="92" spans="1:5" x14ac:dyDescent="0.25">
      <c r="A92" s="28">
        <v>4126</v>
      </c>
      <c r="B92" s="23" t="s">
        <v>147</v>
      </c>
      <c r="C92" s="16">
        <v>0</v>
      </c>
      <c r="D92" s="93">
        <v>2200</v>
      </c>
      <c r="E92" s="76"/>
    </row>
    <row r="93" spans="1:5" ht="30" x14ac:dyDescent="0.25">
      <c r="A93" s="29">
        <v>42</v>
      </c>
      <c r="B93" s="26" t="s">
        <v>47</v>
      </c>
      <c r="C93" s="14">
        <f>SUM(C94)</f>
        <v>21950</v>
      </c>
      <c r="D93" s="92">
        <f>D94</f>
        <v>44210.1</v>
      </c>
      <c r="E93" s="76">
        <f t="shared" si="2"/>
        <v>201.41275626423689</v>
      </c>
    </row>
    <row r="94" spans="1:5" x14ac:dyDescent="0.25">
      <c r="A94" s="29">
        <v>422</v>
      </c>
      <c r="B94" s="26" t="s">
        <v>48</v>
      </c>
      <c r="C94" s="14">
        <f>SUM(C95:C99)</f>
        <v>21950</v>
      </c>
      <c r="D94" s="90">
        <f>SUM(D95:D99)</f>
        <v>44210.1</v>
      </c>
      <c r="E94" s="76">
        <f t="shared" si="2"/>
        <v>201.41275626423689</v>
      </c>
    </row>
    <row r="95" spans="1:5" x14ac:dyDescent="0.25">
      <c r="A95" s="28">
        <v>4221</v>
      </c>
      <c r="B95" s="23" t="s">
        <v>49</v>
      </c>
      <c r="C95" s="25">
        <v>5000</v>
      </c>
      <c r="D95" s="93">
        <v>13659</v>
      </c>
      <c r="E95" s="76">
        <f t="shared" si="2"/>
        <v>273.17999999999995</v>
      </c>
    </row>
    <row r="96" spans="1:5" x14ac:dyDescent="0.25">
      <c r="A96" s="28">
        <v>4222</v>
      </c>
      <c r="B96" s="23" t="s">
        <v>142</v>
      </c>
      <c r="C96" s="7">
        <v>8250</v>
      </c>
      <c r="D96" s="93">
        <v>4536</v>
      </c>
      <c r="E96" s="76">
        <f t="shared" si="2"/>
        <v>54.981818181818184</v>
      </c>
    </row>
    <row r="97" spans="1:5" x14ac:dyDescent="0.25">
      <c r="A97" s="28">
        <v>4223</v>
      </c>
      <c r="B97" s="23" t="s">
        <v>143</v>
      </c>
      <c r="C97" s="7">
        <v>8700</v>
      </c>
      <c r="D97" s="93">
        <v>8700</v>
      </c>
      <c r="E97" s="76">
        <f t="shared" si="2"/>
        <v>100</v>
      </c>
    </row>
    <row r="98" spans="1:5" x14ac:dyDescent="0.25">
      <c r="A98" s="28">
        <v>4226</v>
      </c>
      <c r="B98" s="23" t="s">
        <v>144</v>
      </c>
      <c r="C98" s="7"/>
      <c r="D98" s="93">
        <v>14166</v>
      </c>
      <c r="E98" s="76"/>
    </row>
    <row r="99" spans="1:5" s="84" customFormat="1" ht="30" x14ac:dyDescent="0.25">
      <c r="A99" s="104">
        <v>4227</v>
      </c>
      <c r="B99" s="105" t="s">
        <v>58</v>
      </c>
      <c r="C99" s="37">
        <v>0</v>
      </c>
      <c r="D99" s="94">
        <v>3149.1</v>
      </c>
      <c r="E99" s="76"/>
    </row>
    <row r="100" spans="1:5" ht="50.25" customHeight="1" x14ac:dyDescent="0.25">
      <c r="A100" s="29">
        <v>45</v>
      </c>
      <c r="B100" s="85" t="s">
        <v>109</v>
      </c>
      <c r="C100" s="76">
        <f>C101</f>
        <v>0</v>
      </c>
      <c r="D100" s="102">
        <f>D101</f>
        <v>0</v>
      </c>
      <c r="E100" s="76"/>
    </row>
    <row r="101" spans="1:5" ht="30" x14ac:dyDescent="0.25">
      <c r="A101" s="28">
        <v>451</v>
      </c>
      <c r="B101" s="8" t="s">
        <v>103</v>
      </c>
      <c r="C101" s="75">
        <v>0</v>
      </c>
      <c r="D101" s="100">
        <f>D102</f>
        <v>0</v>
      </c>
      <c r="E101" s="76"/>
    </row>
    <row r="102" spans="1:5" ht="30" x14ac:dyDescent="0.25">
      <c r="A102" s="28">
        <v>4511</v>
      </c>
      <c r="B102" s="8" t="s">
        <v>103</v>
      </c>
      <c r="C102" s="54">
        <v>0</v>
      </c>
      <c r="D102" s="93"/>
      <c r="E102" s="76"/>
    </row>
    <row r="103" spans="1:5" x14ac:dyDescent="0.25">
      <c r="A103" s="69"/>
      <c r="B103" s="21"/>
      <c r="C103" s="241"/>
      <c r="D103" s="112"/>
      <c r="E103" s="76"/>
    </row>
    <row r="104" spans="1:5" s="84" customFormat="1" ht="15.75" thickBot="1" x14ac:dyDescent="0.3">
      <c r="A104" s="165"/>
      <c r="B104" s="150" t="s">
        <v>105</v>
      </c>
      <c r="C104" s="166">
        <f>C47+C54+C83+C87+C93+C100+C90</f>
        <v>4136610</v>
      </c>
      <c r="D104" s="98">
        <v>4096460.23</v>
      </c>
      <c r="E104" s="247">
        <f t="shared" si="2"/>
        <v>99.029404028902889</v>
      </c>
    </row>
    <row r="105" spans="1:5" s="84" customFormat="1" x14ac:dyDescent="0.25">
      <c r="A105" s="248">
        <v>92</v>
      </c>
      <c r="B105" s="249" t="s">
        <v>180</v>
      </c>
      <c r="C105" s="250">
        <v>86660</v>
      </c>
      <c r="D105" s="252"/>
      <c r="E105" s="271"/>
    </row>
    <row r="106" spans="1:5" s="84" customFormat="1" x14ac:dyDescent="0.25">
      <c r="A106" s="29">
        <v>922</v>
      </c>
      <c r="B106" s="240" t="s">
        <v>181</v>
      </c>
      <c r="C106" s="14">
        <v>86660</v>
      </c>
      <c r="D106" s="253"/>
      <c r="E106" s="76"/>
    </row>
    <row r="107" spans="1:5" x14ac:dyDescent="0.25">
      <c r="A107" s="69">
        <v>9222</v>
      </c>
      <c r="B107" s="21" t="s">
        <v>192</v>
      </c>
      <c r="C107" s="22">
        <v>86660</v>
      </c>
      <c r="D107" s="254"/>
      <c r="E107" s="76"/>
    </row>
    <row r="108" spans="1:5" s="84" customFormat="1" ht="15.75" thickBot="1" x14ac:dyDescent="0.3">
      <c r="A108" s="149"/>
      <c r="B108" s="251" t="s">
        <v>193</v>
      </c>
      <c r="C108" s="41">
        <f>C104+C105</f>
        <v>4223270</v>
      </c>
      <c r="D108" s="247">
        <f>D104</f>
        <v>4096460.23</v>
      </c>
      <c r="E108" s="229">
        <f t="shared" si="2"/>
        <v>96.997355840379612</v>
      </c>
    </row>
    <row r="109" spans="1:5" x14ac:dyDescent="0.25">
      <c r="A109" s="242"/>
      <c r="B109" s="243"/>
      <c r="C109" s="244"/>
      <c r="D109" s="245"/>
      <c r="E109" s="246"/>
    </row>
    <row r="110" spans="1:5" x14ac:dyDescent="0.25">
      <c r="A110" s="242"/>
      <c r="B110" s="243"/>
      <c r="C110" s="244"/>
      <c r="D110" s="245"/>
      <c r="E110" s="246"/>
    </row>
    <row r="111" spans="1:5" x14ac:dyDescent="0.25">
      <c r="A111" s="147" t="s">
        <v>148</v>
      </c>
      <c r="B111" s="84"/>
      <c r="C111" s="84"/>
      <c r="D111" s="148"/>
      <c r="E111" s="148"/>
    </row>
    <row r="112" spans="1:5" x14ac:dyDescent="0.25">
      <c r="A112" s="147" t="s">
        <v>165</v>
      </c>
      <c r="B112" s="84"/>
      <c r="C112" s="84"/>
      <c r="D112" s="148"/>
      <c r="E112" s="148"/>
    </row>
    <row r="113" spans="1:5" x14ac:dyDescent="0.25">
      <c r="A113" s="147" t="s">
        <v>186</v>
      </c>
      <c r="B113" s="84"/>
      <c r="C113" s="84"/>
      <c r="D113" s="148"/>
      <c r="E113" s="148"/>
    </row>
    <row r="114" spans="1:5" x14ac:dyDescent="0.25">
      <c r="A114" s="147" t="s">
        <v>149</v>
      </c>
      <c r="B114" s="84"/>
      <c r="C114" s="84"/>
      <c r="D114" s="148"/>
      <c r="E114" s="148"/>
    </row>
    <row r="115" spans="1:5" x14ac:dyDescent="0.25">
      <c r="A115" s="147" t="s">
        <v>184</v>
      </c>
      <c r="B115" s="84"/>
      <c r="C115" s="84"/>
      <c r="D115" s="148"/>
      <c r="E115" s="148"/>
    </row>
    <row r="116" spans="1:5" x14ac:dyDescent="0.25">
      <c r="A116" s="147" t="s">
        <v>185</v>
      </c>
      <c r="B116" s="84"/>
      <c r="C116" s="84"/>
      <c r="D116" s="148"/>
      <c r="E116" s="148"/>
    </row>
    <row r="117" spans="1:5" x14ac:dyDescent="0.25">
      <c r="A117" s="147" t="s">
        <v>150</v>
      </c>
      <c r="B117" s="84"/>
      <c r="C117" s="84"/>
      <c r="D117" s="148"/>
      <c r="E117" s="148"/>
    </row>
    <row r="118" spans="1:5" x14ac:dyDescent="0.25">
      <c r="A118" s="147" t="s">
        <v>166</v>
      </c>
      <c r="B118" s="84"/>
      <c r="C118" s="84"/>
      <c r="D118" s="148"/>
      <c r="E118" s="148"/>
    </row>
    <row r="119" spans="1:5" x14ac:dyDescent="0.25">
      <c r="A119" s="147" t="s">
        <v>155</v>
      </c>
      <c r="B119" s="84"/>
      <c r="C119" s="84"/>
      <c r="D119" s="148"/>
      <c r="E119" s="148"/>
    </row>
    <row r="120" spans="1:5" x14ac:dyDescent="0.25">
      <c r="A120" s="147" t="s">
        <v>194</v>
      </c>
      <c r="B120" s="84"/>
      <c r="C120" s="84"/>
      <c r="D120" s="148"/>
      <c r="E120" s="148"/>
    </row>
    <row r="121" spans="1:5" x14ac:dyDescent="0.25">
      <c r="A121" s="147" t="s">
        <v>195</v>
      </c>
      <c r="B121" s="84"/>
      <c r="C121" s="84"/>
      <c r="D121" s="148"/>
      <c r="E121" s="148"/>
    </row>
    <row r="122" spans="1:5" x14ac:dyDescent="0.25">
      <c r="A122" s="147"/>
      <c r="B122" s="84"/>
      <c r="C122" s="84"/>
      <c r="D122" s="148"/>
      <c r="E122" s="148"/>
    </row>
    <row r="123" spans="1:5" x14ac:dyDescent="0.25">
      <c r="A123" s="147"/>
      <c r="B123" s="84"/>
      <c r="C123" s="84"/>
      <c r="D123" s="148"/>
      <c r="E123" s="148"/>
    </row>
    <row r="124" spans="1:5" x14ac:dyDescent="0.25">
      <c r="A124" s="147"/>
      <c r="B124" s="84"/>
      <c r="C124" s="84"/>
      <c r="D124" s="148"/>
      <c r="E124" s="148"/>
    </row>
    <row r="125" spans="1:5" x14ac:dyDescent="0.25">
      <c r="A125" s="147"/>
      <c r="B125" s="84"/>
      <c r="C125" s="84"/>
      <c r="D125" s="148"/>
      <c r="E125" s="148"/>
    </row>
    <row r="126" spans="1:5" x14ac:dyDescent="0.25">
      <c r="A126" s="77"/>
    </row>
    <row r="127" spans="1:5" x14ac:dyDescent="0.25">
      <c r="A127" s="77"/>
    </row>
    <row r="128" spans="1:5" x14ac:dyDescent="0.25">
      <c r="A128" s="36"/>
      <c r="B128" s="36"/>
      <c r="C128" s="36"/>
    </row>
    <row r="130" spans="1:2" x14ac:dyDescent="0.25">
      <c r="A130" s="84"/>
      <c r="B130" s="84"/>
    </row>
    <row r="131" spans="1:2" x14ac:dyDescent="0.25">
      <c r="A131" s="84"/>
      <c r="B131" s="84"/>
    </row>
    <row r="132" spans="1:2" x14ac:dyDescent="0.25">
      <c r="A132" s="84"/>
      <c r="B132" s="84"/>
    </row>
  </sheetData>
  <mergeCells count="6">
    <mergeCell ref="B1:E1"/>
    <mergeCell ref="B2:E2"/>
    <mergeCell ref="B3:E3"/>
    <mergeCell ref="B42:E42"/>
    <mergeCell ref="B39:E39"/>
    <mergeCell ref="B40:E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abSelected="1" topLeftCell="A373" workbookViewId="0">
      <selection activeCell="D408" sqref="D408"/>
    </sheetView>
  </sheetViews>
  <sheetFormatPr defaultRowHeight="15" x14ac:dyDescent="0.25"/>
  <cols>
    <col min="1" max="1" width="7.140625" customWidth="1"/>
    <col min="2" max="2" width="43" customWidth="1"/>
    <col min="3" max="3" width="12.42578125" style="1" customWidth="1"/>
    <col min="4" max="4" width="12" style="87" customWidth="1"/>
    <col min="5" max="5" width="11.42578125" style="87" customWidth="1"/>
    <col min="6" max="6" width="8.140625" customWidth="1"/>
    <col min="7" max="7" width="5.5703125" customWidth="1"/>
  </cols>
  <sheetData>
    <row r="1" spans="1:5" x14ac:dyDescent="0.25">
      <c r="B1" s="281" t="s">
        <v>91</v>
      </c>
      <c r="C1" s="281"/>
      <c r="D1" s="281"/>
    </row>
    <row r="2" spans="1:5" x14ac:dyDescent="0.25">
      <c r="A2" s="281" t="s">
        <v>65</v>
      </c>
      <c r="B2" s="281"/>
      <c r="C2" s="281"/>
      <c r="D2" s="281"/>
      <c r="E2" s="281"/>
    </row>
    <row r="4" spans="1:5" ht="45" x14ac:dyDescent="0.25">
      <c r="A4" s="230" t="s">
        <v>66</v>
      </c>
      <c r="B4" s="232" t="s">
        <v>67</v>
      </c>
      <c r="C4" s="43" t="s">
        <v>2</v>
      </c>
      <c r="D4" s="235" t="s">
        <v>68</v>
      </c>
      <c r="E4" s="237" t="s">
        <v>4</v>
      </c>
    </row>
    <row r="5" spans="1:5" x14ac:dyDescent="0.25">
      <c r="A5" s="30"/>
      <c r="B5" s="231">
        <v>1</v>
      </c>
      <c r="C5" s="233">
        <v>2</v>
      </c>
      <c r="D5" s="234">
        <v>3</v>
      </c>
      <c r="E5" s="236" t="s">
        <v>151</v>
      </c>
    </row>
    <row r="6" spans="1:5" x14ac:dyDescent="0.25">
      <c r="A6" s="39">
        <v>1</v>
      </c>
      <c r="B6" s="27" t="s">
        <v>69</v>
      </c>
      <c r="C6" s="7"/>
      <c r="D6" s="93"/>
      <c r="E6" s="107"/>
    </row>
    <row r="7" spans="1:5" x14ac:dyDescent="0.25">
      <c r="A7" s="40"/>
      <c r="B7" s="37" t="s">
        <v>70</v>
      </c>
      <c r="C7" s="16">
        <v>3620610</v>
      </c>
      <c r="D7" s="106">
        <v>3354176.71</v>
      </c>
      <c r="E7" s="107">
        <f>D7/C7*100</f>
        <v>92.641204382686894</v>
      </c>
    </row>
    <row r="8" spans="1:5" x14ac:dyDescent="0.25">
      <c r="A8" s="40"/>
      <c r="B8" s="25" t="s">
        <v>71</v>
      </c>
      <c r="C8" s="16">
        <v>3620610</v>
      </c>
      <c r="D8" s="93">
        <v>3354176.71</v>
      </c>
      <c r="E8" s="107">
        <f t="shared" ref="E8:E24" si="0">D8/C8*100</f>
        <v>92.641204382686894</v>
      </c>
    </row>
    <row r="9" spans="1:5" x14ac:dyDescent="0.25">
      <c r="A9" s="39">
        <v>3</v>
      </c>
      <c r="B9" s="27" t="s">
        <v>72</v>
      </c>
      <c r="C9" s="7"/>
      <c r="D9" s="93"/>
      <c r="E9" s="107"/>
    </row>
    <row r="10" spans="1:5" x14ac:dyDescent="0.25">
      <c r="A10" s="40"/>
      <c r="B10" s="37" t="s">
        <v>73</v>
      </c>
      <c r="C10" s="16">
        <v>90000</v>
      </c>
      <c r="D10" s="93">
        <v>133735</v>
      </c>
      <c r="E10" s="107">
        <f t="shared" si="0"/>
        <v>148.59444444444446</v>
      </c>
    </row>
    <row r="11" spans="1:5" x14ac:dyDescent="0.25">
      <c r="A11" s="40"/>
      <c r="B11" s="37" t="s">
        <v>71</v>
      </c>
      <c r="C11" s="16">
        <v>70000</v>
      </c>
      <c r="D11" s="93">
        <v>133735</v>
      </c>
      <c r="E11" s="107">
        <f t="shared" si="0"/>
        <v>191.05</v>
      </c>
    </row>
    <row r="12" spans="1:5" x14ac:dyDescent="0.25">
      <c r="A12" s="40"/>
      <c r="B12" s="37" t="s">
        <v>168</v>
      </c>
      <c r="C12" s="16">
        <v>20000</v>
      </c>
      <c r="D12" s="93"/>
      <c r="E12" s="107"/>
    </row>
    <row r="13" spans="1:5" x14ac:dyDescent="0.25">
      <c r="A13" s="39">
        <v>4</v>
      </c>
      <c r="B13" s="27" t="s">
        <v>74</v>
      </c>
      <c r="C13" s="7"/>
      <c r="D13" s="93"/>
      <c r="E13" s="107"/>
    </row>
    <row r="14" spans="1:5" x14ac:dyDescent="0.25">
      <c r="A14" s="40"/>
      <c r="B14" s="37" t="s">
        <v>70</v>
      </c>
      <c r="C14" s="7">
        <v>466660</v>
      </c>
      <c r="D14" s="108">
        <v>723703.63</v>
      </c>
      <c r="E14" s="107">
        <f t="shared" si="0"/>
        <v>155.08156473663911</v>
      </c>
    </row>
    <row r="15" spans="1:5" x14ac:dyDescent="0.25">
      <c r="A15" s="40"/>
      <c r="B15" s="37" t="s">
        <v>71</v>
      </c>
      <c r="C15" s="7">
        <v>400000</v>
      </c>
      <c r="D15" s="93">
        <v>539548.53</v>
      </c>
      <c r="E15" s="107">
        <f t="shared" si="0"/>
        <v>134.88713250000001</v>
      </c>
    </row>
    <row r="16" spans="1:5" x14ac:dyDescent="0.25">
      <c r="A16" s="40"/>
      <c r="B16" s="37" t="s">
        <v>168</v>
      </c>
      <c r="C16" s="7">
        <v>66660</v>
      </c>
      <c r="D16" s="93">
        <v>86660</v>
      </c>
      <c r="E16" s="107">
        <f t="shared" si="0"/>
        <v>130.00300030003001</v>
      </c>
    </row>
    <row r="17" spans="1:5" x14ac:dyDescent="0.25">
      <c r="A17" s="39">
        <v>5</v>
      </c>
      <c r="B17" s="27" t="s">
        <v>75</v>
      </c>
      <c r="C17" s="7"/>
      <c r="D17" s="93"/>
      <c r="E17" s="107"/>
    </row>
    <row r="18" spans="1:5" x14ac:dyDescent="0.25">
      <c r="A18" s="40"/>
      <c r="B18" s="37" t="s">
        <v>70</v>
      </c>
      <c r="C18" s="7">
        <v>46000</v>
      </c>
      <c r="D18" s="93">
        <v>44000</v>
      </c>
      <c r="E18" s="107">
        <f t="shared" si="0"/>
        <v>95.652173913043484</v>
      </c>
    </row>
    <row r="19" spans="1:5" x14ac:dyDescent="0.25">
      <c r="A19" s="40"/>
      <c r="B19" s="37" t="s">
        <v>71</v>
      </c>
      <c r="C19" s="7">
        <v>46000</v>
      </c>
      <c r="D19" s="93">
        <v>44000</v>
      </c>
      <c r="E19" s="107">
        <f t="shared" si="0"/>
        <v>95.652173913043484</v>
      </c>
    </row>
    <row r="20" spans="1:5" x14ac:dyDescent="0.25">
      <c r="A20" s="39">
        <v>6</v>
      </c>
      <c r="B20" s="15" t="s">
        <v>152</v>
      </c>
      <c r="C20" s="7"/>
      <c r="D20" s="93"/>
      <c r="E20" s="107"/>
    </row>
    <row r="21" spans="1:5" x14ac:dyDescent="0.25">
      <c r="A21" s="39"/>
      <c r="B21" s="54" t="s">
        <v>153</v>
      </c>
      <c r="C21" s="7"/>
      <c r="D21" s="93">
        <v>25000</v>
      </c>
      <c r="E21" s="107"/>
    </row>
    <row r="22" spans="1:5" x14ac:dyDescent="0.25">
      <c r="A22" s="39"/>
      <c r="B22" s="54" t="s">
        <v>154</v>
      </c>
      <c r="C22" s="7"/>
      <c r="D22" s="93">
        <v>25000</v>
      </c>
      <c r="E22" s="107"/>
    </row>
    <row r="23" spans="1:5" x14ac:dyDescent="0.25">
      <c r="A23" s="40"/>
      <c r="B23" s="25"/>
      <c r="C23" s="7"/>
      <c r="D23" s="93"/>
      <c r="E23" s="107"/>
    </row>
    <row r="24" spans="1:5" x14ac:dyDescent="0.25">
      <c r="A24" s="40"/>
      <c r="B24" s="38" t="s">
        <v>76</v>
      </c>
      <c r="C24" s="6">
        <f>C7+C10+C14+C18</f>
        <v>4223270</v>
      </c>
      <c r="D24" s="93">
        <f>D7+D10+D14+D18+D21</f>
        <v>4280615.34</v>
      </c>
      <c r="E24" s="107">
        <f t="shared" si="0"/>
        <v>101.35784214601482</v>
      </c>
    </row>
    <row r="25" spans="1:5" x14ac:dyDescent="0.25">
      <c r="A25" s="40"/>
      <c r="B25" s="38" t="s">
        <v>77</v>
      </c>
      <c r="C25" s="6">
        <f>C8+C11+C15+C19</f>
        <v>4136610</v>
      </c>
      <c r="D25" s="93">
        <f>D8+D11+D15+D19+D22</f>
        <v>4096460.24</v>
      </c>
      <c r="E25" s="107">
        <f t="shared" ref="E25" si="1">D25/C25*100</f>
        <v>99.029404270646751</v>
      </c>
    </row>
    <row r="26" spans="1:5" s="84" customFormat="1" ht="37.5" customHeight="1" x14ac:dyDescent="0.25">
      <c r="A26" s="27"/>
      <c r="B26" s="38" t="s">
        <v>189</v>
      </c>
      <c r="C26" s="6">
        <v>86660</v>
      </c>
      <c r="D26" s="92">
        <v>86660</v>
      </c>
      <c r="E26" s="119">
        <v>100</v>
      </c>
    </row>
    <row r="28" spans="1:5" x14ac:dyDescent="0.25">
      <c r="A28" t="s">
        <v>196</v>
      </c>
    </row>
    <row r="48" spans="2:4" ht="31.5" customHeight="1" x14ac:dyDescent="0.25">
      <c r="B48" s="290" t="s">
        <v>197</v>
      </c>
      <c r="C48" s="290"/>
      <c r="D48" s="290"/>
    </row>
    <row r="49" spans="1:6" ht="31.5" customHeight="1" x14ac:dyDescent="0.3">
      <c r="B49" s="299" t="s">
        <v>94</v>
      </c>
      <c r="C49" s="300"/>
      <c r="D49" s="300"/>
    </row>
    <row r="51" spans="1:6" x14ac:dyDescent="0.25">
      <c r="B51" s="291" t="s">
        <v>17</v>
      </c>
      <c r="C51" s="291"/>
      <c r="D51" s="291"/>
    </row>
    <row r="53" spans="1:6" s="2" customFormat="1" x14ac:dyDescent="0.25">
      <c r="A53" s="36" t="s">
        <v>78</v>
      </c>
      <c r="B53" s="35"/>
      <c r="C53" s="204"/>
      <c r="D53" s="205"/>
      <c r="E53" s="205"/>
      <c r="F53" s="206"/>
    </row>
    <row r="54" spans="1:6" ht="15.75" thickBot="1" x14ac:dyDescent="0.3">
      <c r="A54" s="36"/>
      <c r="B54" s="35"/>
    </row>
    <row r="55" spans="1:6" ht="60" x14ac:dyDescent="0.25">
      <c r="A55" s="45" t="s">
        <v>0</v>
      </c>
      <c r="B55" s="46" t="s">
        <v>79</v>
      </c>
      <c r="C55" s="47" t="s">
        <v>2</v>
      </c>
      <c r="D55" s="140" t="s">
        <v>68</v>
      </c>
      <c r="E55" s="192" t="s">
        <v>4</v>
      </c>
    </row>
    <row r="56" spans="1:6" x14ac:dyDescent="0.25">
      <c r="A56" s="53"/>
      <c r="B56" s="42">
        <v>1</v>
      </c>
      <c r="C56" s="43">
        <v>2</v>
      </c>
      <c r="D56" s="141">
        <v>3</v>
      </c>
      <c r="E56" s="177" t="s">
        <v>151</v>
      </c>
    </row>
    <row r="57" spans="1:6" ht="30" x14ac:dyDescent="0.25">
      <c r="A57" s="39">
        <v>67</v>
      </c>
      <c r="B57" s="13" t="s">
        <v>5</v>
      </c>
      <c r="C57" s="6">
        <f>SUM(C58:C59)</f>
        <v>3620610</v>
      </c>
      <c r="D57" s="188">
        <f>SUM(D58:D59)</f>
        <v>3354176.71</v>
      </c>
      <c r="E57" s="119">
        <f>D57/C57*100</f>
        <v>92.641204382686894</v>
      </c>
    </row>
    <row r="58" spans="1:6" ht="30" x14ac:dyDescent="0.25">
      <c r="A58" s="55">
        <v>6711</v>
      </c>
      <c r="B58" s="8" t="s">
        <v>6</v>
      </c>
      <c r="C58" s="16">
        <v>3620610</v>
      </c>
      <c r="D58" s="94">
        <v>3354176.71</v>
      </c>
      <c r="E58" s="159">
        <f t="shared" ref="E58:E60" si="2">D58/C58*100</f>
        <v>92.641204382686894</v>
      </c>
    </row>
    <row r="59" spans="1:6" ht="30.75" thickBot="1" x14ac:dyDescent="0.3">
      <c r="A59" s="62">
        <v>6712</v>
      </c>
      <c r="B59" s="21" t="s">
        <v>7</v>
      </c>
      <c r="C59" s="22"/>
      <c r="D59" s="113"/>
      <c r="E59" s="257"/>
    </row>
    <row r="60" spans="1:6" ht="15.75" thickBot="1" x14ac:dyDescent="0.3">
      <c r="A60" s="292" t="s">
        <v>80</v>
      </c>
      <c r="B60" s="293"/>
      <c r="C60" s="255">
        <f>C57</f>
        <v>3620610</v>
      </c>
      <c r="D60" s="256">
        <f>D57</f>
        <v>3354176.71</v>
      </c>
      <c r="E60" s="258">
        <f t="shared" si="2"/>
        <v>92.641204382686894</v>
      </c>
    </row>
    <row r="64" spans="1:6" s="2" customFormat="1" x14ac:dyDescent="0.25">
      <c r="A64" s="294" t="s">
        <v>81</v>
      </c>
      <c r="B64" s="294"/>
      <c r="C64" s="204"/>
      <c r="D64" s="205"/>
      <c r="E64" s="205"/>
    </row>
    <row r="65" spans="1:5" ht="15.75" thickBot="1" x14ac:dyDescent="0.3"/>
    <row r="66" spans="1:5" ht="60" x14ac:dyDescent="0.25">
      <c r="A66" s="45" t="s">
        <v>0</v>
      </c>
      <c r="B66" s="46" t="s">
        <v>79</v>
      </c>
      <c r="C66" s="47" t="s">
        <v>2</v>
      </c>
      <c r="D66" s="140" t="s">
        <v>68</v>
      </c>
      <c r="E66" s="192" t="s">
        <v>4</v>
      </c>
    </row>
    <row r="67" spans="1:5" x14ac:dyDescent="0.25">
      <c r="A67" s="53"/>
      <c r="B67" s="42">
        <v>1</v>
      </c>
      <c r="C67" s="43">
        <v>2</v>
      </c>
      <c r="D67" s="145">
        <v>3</v>
      </c>
      <c r="E67" s="177" t="s">
        <v>156</v>
      </c>
    </row>
    <row r="68" spans="1:5" ht="30" x14ac:dyDescent="0.25">
      <c r="A68" s="9">
        <v>66</v>
      </c>
      <c r="B68" s="13" t="s">
        <v>9</v>
      </c>
      <c r="C68" s="14">
        <f>C69</f>
        <v>90000</v>
      </c>
      <c r="D68" s="92">
        <f>D69</f>
        <v>133735</v>
      </c>
      <c r="E68" s="119">
        <f>D68/C68*100</f>
        <v>148.59444444444446</v>
      </c>
    </row>
    <row r="69" spans="1:5" ht="30" x14ac:dyDescent="0.25">
      <c r="A69" s="51">
        <v>661</v>
      </c>
      <c r="B69" s="13" t="s">
        <v>8</v>
      </c>
      <c r="C69" s="16">
        <v>90000</v>
      </c>
      <c r="D69" s="94">
        <v>133735</v>
      </c>
      <c r="E69" s="119">
        <f t="shared" ref="E69:E70" si="3">D69/C69*100</f>
        <v>148.59444444444446</v>
      </c>
    </row>
    <row r="70" spans="1:5" ht="15.75" thickBot="1" x14ac:dyDescent="0.3">
      <c r="A70" s="286" t="s">
        <v>82</v>
      </c>
      <c r="B70" s="287"/>
      <c r="C70" s="41">
        <f>C68</f>
        <v>90000</v>
      </c>
      <c r="D70" s="115">
        <f>D68</f>
        <v>133735</v>
      </c>
      <c r="E70" s="119">
        <f t="shared" si="3"/>
        <v>148.59444444444446</v>
      </c>
    </row>
    <row r="71" spans="1:5" x14ac:dyDescent="0.25">
      <c r="A71" s="44"/>
      <c r="B71" s="44"/>
    </row>
    <row r="72" spans="1:5" x14ac:dyDescent="0.25">
      <c r="A72" s="44"/>
      <c r="B72" s="44"/>
    </row>
    <row r="73" spans="1:5" x14ac:dyDescent="0.25">
      <c r="A73" s="44"/>
      <c r="B73" s="44"/>
    </row>
    <row r="74" spans="1:5" x14ac:dyDescent="0.25">
      <c r="A74" s="44"/>
      <c r="B74" s="44"/>
    </row>
    <row r="75" spans="1:5" x14ac:dyDescent="0.25">
      <c r="A75" s="44"/>
      <c r="B75" s="44"/>
    </row>
    <row r="76" spans="1:5" x14ac:dyDescent="0.25">
      <c r="A76" s="44"/>
      <c r="B76" s="44"/>
    </row>
    <row r="77" spans="1:5" x14ac:dyDescent="0.25">
      <c r="A77" s="44"/>
      <c r="B77" s="44"/>
    </row>
    <row r="78" spans="1:5" x14ac:dyDescent="0.25">
      <c r="A78" s="44"/>
      <c r="B78" s="44"/>
    </row>
    <row r="79" spans="1:5" x14ac:dyDescent="0.25">
      <c r="A79" s="44"/>
      <c r="B79" s="44"/>
    </row>
    <row r="80" spans="1:5" x14ac:dyDescent="0.25">
      <c r="A80" s="44"/>
      <c r="B80" s="44"/>
    </row>
    <row r="81" spans="1:5" x14ac:dyDescent="0.25">
      <c r="A81" s="270"/>
      <c r="B81" s="270"/>
    </row>
    <row r="82" spans="1:5" x14ac:dyDescent="0.25">
      <c r="A82" s="270"/>
      <c r="B82" s="270"/>
    </row>
    <row r="83" spans="1:5" x14ac:dyDescent="0.25">
      <c r="A83" s="44"/>
      <c r="B83" s="44"/>
    </row>
    <row r="84" spans="1:5" s="2" customFormat="1" x14ac:dyDescent="0.25">
      <c r="A84" s="44" t="s">
        <v>83</v>
      </c>
      <c r="B84" s="44"/>
      <c r="C84" s="204"/>
      <c r="D84" s="205"/>
      <c r="E84" s="205"/>
    </row>
    <row r="85" spans="1:5" ht="15.75" thickBot="1" x14ac:dyDescent="0.3"/>
    <row r="86" spans="1:5" ht="60" x14ac:dyDescent="0.25">
      <c r="A86" s="45" t="s">
        <v>0</v>
      </c>
      <c r="B86" s="46" t="s">
        <v>79</v>
      </c>
      <c r="C86" s="47" t="s">
        <v>2</v>
      </c>
      <c r="D86" s="140" t="s">
        <v>68</v>
      </c>
      <c r="E86" s="192" t="s">
        <v>4</v>
      </c>
    </row>
    <row r="87" spans="1:5" x14ac:dyDescent="0.25">
      <c r="A87" s="74"/>
      <c r="B87" s="48">
        <v>1</v>
      </c>
      <c r="C87" s="49">
        <v>2</v>
      </c>
      <c r="D87" s="144">
        <v>3</v>
      </c>
      <c r="E87" s="177" t="s">
        <v>156</v>
      </c>
    </row>
    <row r="88" spans="1:5" x14ac:dyDescent="0.25">
      <c r="A88" s="74"/>
      <c r="B88" s="48"/>
      <c r="C88" s="49"/>
      <c r="D88" s="144"/>
      <c r="E88" s="177"/>
    </row>
    <row r="89" spans="1:5" s="84" customFormat="1" x14ac:dyDescent="0.25">
      <c r="A89" s="173">
        <v>641</v>
      </c>
      <c r="B89" s="174" t="s">
        <v>157</v>
      </c>
      <c r="C89" s="175"/>
      <c r="D89" s="176">
        <v>0.57999999999999996</v>
      </c>
      <c r="E89" s="177"/>
    </row>
    <row r="90" spans="1:5" x14ac:dyDescent="0.25">
      <c r="A90" s="74">
        <v>6413</v>
      </c>
      <c r="B90" s="170" t="s">
        <v>158</v>
      </c>
      <c r="C90" s="171"/>
      <c r="D90" s="172">
        <v>0.57999999999999996</v>
      </c>
      <c r="E90" s="177"/>
    </row>
    <row r="91" spans="1:5" s="84" customFormat="1" x14ac:dyDescent="0.25">
      <c r="A91" s="39">
        <v>652</v>
      </c>
      <c r="B91" s="15" t="s">
        <v>10</v>
      </c>
      <c r="C91" s="6">
        <f>C92</f>
        <v>466660</v>
      </c>
      <c r="D91" s="92">
        <f>D92</f>
        <v>723703.05</v>
      </c>
      <c r="E91" s="177">
        <f t="shared" ref="E91:E93" si="4">D91/C91*100</f>
        <v>155.08144044914928</v>
      </c>
    </row>
    <row r="92" spans="1:5" x14ac:dyDescent="0.25">
      <c r="A92" s="40">
        <v>65264</v>
      </c>
      <c r="B92" s="8" t="s">
        <v>11</v>
      </c>
      <c r="C92" s="16">
        <v>466660</v>
      </c>
      <c r="D92" s="93">
        <v>723703.05</v>
      </c>
      <c r="E92" s="177">
        <f t="shared" si="4"/>
        <v>155.08144044914928</v>
      </c>
    </row>
    <row r="93" spans="1:5" ht="15.75" thickBot="1" x14ac:dyDescent="0.3">
      <c r="A93" s="295" t="s">
        <v>84</v>
      </c>
      <c r="B93" s="296"/>
      <c r="C93" s="73">
        <f>C91</f>
        <v>466660</v>
      </c>
      <c r="D93" s="116">
        <f>D89+D91</f>
        <v>723703.63</v>
      </c>
      <c r="E93" s="177">
        <f t="shared" si="4"/>
        <v>155.08156473663911</v>
      </c>
    </row>
    <row r="96" spans="1:5" s="2" customFormat="1" x14ac:dyDescent="0.25">
      <c r="A96" s="36" t="s">
        <v>85</v>
      </c>
      <c r="B96" s="36"/>
      <c r="C96" s="204"/>
      <c r="D96" s="205"/>
      <c r="E96" s="205"/>
    </row>
    <row r="97" spans="1:6" ht="15.75" thickBot="1" x14ac:dyDescent="0.3"/>
    <row r="98" spans="1:6" ht="60.75" thickBot="1" x14ac:dyDescent="0.3">
      <c r="A98" s="59" t="s">
        <v>0</v>
      </c>
      <c r="B98" s="60" t="s">
        <v>79</v>
      </c>
      <c r="C98" s="61" t="s">
        <v>2</v>
      </c>
      <c r="D98" s="142" t="s">
        <v>68</v>
      </c>
      <c r="E98" s="193" t="s">
        <v>4</v>
      </c>
    </row>
    <row r="99" spans="1:6" x14ac:dyDescent="0.25">
      <c r="A99" s="56"/>
      <c r="B99" s="57">
        <v>1</v>
      </c>
      <c r="C99" s="58">
        <v>2</v>
      </c>
      <c r="D99" s="143">
        <v>4</v>
      </c>
      <c r="E99" s="194" t="s">
        <v>134</v>
      </c>
      <c r="F99" s="35"/>
    </row>
    <row r="100" spans="1:6" ht="30" x14ac:dyDescent="0.25">
      <c r="A100" s="39">
        <v>63</v>
      </c>
      <c r="B100" s="99" t="s">
        <v>5</v>
      </c>
      <c r="C100" s="6">
        <f>SUM(C101:C102)</f>
        <v>46000</v>
      </c>
      <c r="D100" s="92">
        <f>D101+D102</f>
        <v>44000</v>
      </c>
      <c r="E100" s="119">
        <f>D100/C100*100</f>
        <v>95.652173913043484</v>
      </c>
    </row>
    <row r="101" spans="1:6" x14ac:dyDescent="0.25">
      <c r="A101" s="72">
        <v>634</v>
      </c>
      <c r="B101" s="99" t="s">
        <v>13</v>
      </c>
      <c r="C101" s="14">
        <v>0</v>
      </c>
      <c r="D101" s="92">
        <v>0</v>
      </c>
      <c r="E101" s="119"/>
    </row>
    <row r="102" spans="1:6" ht="30" x14ac:dyDescent="0.25">
      <c r="A102" s="72">
        <v>636</v>
      </c>
      <c r="B102" s="99" t="s">
        <v>14</v>
      </c>
      <c r="C102" s="14">
        <f>C103</f>
        <v>46000</v>
      </c>
      <c r="D102" s="14">
        <f t="shared" ref="D102" si="5">D103</f>
        <v>44000</v>
      </c>
      <c r="E102" s="119">
        <f t="shared" ref="E102:E104" si="6">D102/C102*100</f>
        <v>95.652173913043484</v>
      </c>
    </row>
    <row r="103" spans="1:6" ht="30" x14ac:dyDescent="0.25">
      <c r="A103" s="55">
        <v>6361</v>
      </c>
      <c r="B103" s="8" t="s">
        <v>133</v>
      </c>
      <c r="C103" s="16">
        <v>46000</v>
      </c>
      <c r="D103" s="92">
        <v>44000</v>
      </c>
      <c r="E103" s="119">
        <f t="shared" si="6"/>
        <v>95.652173913043484</v>
      </c>
    </row>
    <row r="104" spans="1:6" ht="15.75" thickBot="1" x14ac:dyDescent="0.3">
      <c r="A104" s="297" t="s">
        <v>86</v>
      </c>
      <c r="B104" s="298"/>
      <c r="C104" s="73">
        <f>C100</f>
        <v>46000</v>
      </c>
      <c r="D104" s="116">
        <f>D100</f>
        <v>44000</v>
      </c>
      <c r="E104" s="119">
        <f t="shared" si="6"/>
        <v>95.652173913043484</v>
      </c>
    </row>
    <row r="108" spans="1:6" s="179" customFormat="1" x14ac:dyDescent="0.25">
      <c r="A108" s="178" t="s">
        <v>159</v>
      </c>
      <c r="B108" s="178"/>
      <c r="E108" s="180"/>
    </row>
    <row r="109" spans="1:6" ht="15.75" thickBot="1" x14ac:dyDescent="0.3">
      <c r="C109"/>
      <c r="D109"/>
    </row>
    <row r="110" spans="1:6" ht="60.75" thickBot="1" x14ac:dyDescent="0.3">
      <c r="A110" s="59" t="s">
        <v>0</v>
      </c>
      <c r="B110" s="60" t="s">
        <v>79</v>
      </c>
      <c r="C110" s="33" t="s">
        <v>116</v>
      </c>
      <c r="D110" s="33" t="s">
        <v>160</v>
      </c>
      <c r="E110" s="181" t="s">
        <v>161</v>
      </c>
    </row>
    <row r="111" spans="1:6" x14ac:dyDescent="0.25">
      <c r="A111" s="56"/>
      <c r="B111" s="57">
        <v>1</v>
      </c>
      <c r="C111" s="182">
        <v>2</v>
      </c>
      <c r="D111" s="182">
        <v>3</v>
      </c>
      <c r="E111" s="183">
        <v>4</v>
      </c>
      <c r="F111" s="35"/>
    </row>
    <row r="112" spans="1:6" x14ac:dyDescent="0.25">
      <c r="A112" s="39">
        <v>66</v>
      </c>
      <c r="B112" s="99" t="s">
        <v>162</v>
      </c>
      <c r="C112" s="184">
        <f>SUM(C113:C113)</f>
        <v>0</v>
      </c>
      <c r="D112" s="188">
        <v>25000</v>
      </c>
      <c r="E112" s="185">
        <v>0</v>
      </c>
    </row>
    <row r="113" spans="1:5" ht="15.75" thickBot="1" x14ac:dyDescent="0.3">
      <c r="A113" s="72">
        <v>663</v>
      </c>
      <c r="B113" s="99" t="s">
        <v>163</v>
      </c>
      <c r="C113" s="6"/>
      <c r="D113" s="188">
        <v>25000</v>
      </c>
      <c r="E113" s="185">
        <v>0</v>
      </c>
    </row>
    <row r="114" spans="1:5" ht="15.75" thickBot="1" x14ac:dyDescent="0.3">
      <c r="A114" s="292" t="s">
        <v>164</v>
      </c>
      <c r="B114" s="293"/>
      <c r="C114" s="186"/>
      <c r="D114" s="189">
        <f>D112</f>
        <v>25000</v>
      </c>
      <c r="E114" s="187">
        <v>0</v>
      </c>
    </row>
    <row r="122" spans="1:5" ht="15.75" x14ac:dyDescent="0.25">
      <c r="B122" s="190" t="s">
        <v>95</v>
      </c>
    </row>
    <row r="123" spans="1:5" ht="15.75" x14ac:dyDescent="0.25">
      <c r="B123" s="190"/>
    </row>
    <row r="124" spans="1:5" s="179" customFormat="1" ht="21" x14ac:dyDescent="0.35">
      <c r="A124" s="288" t="s">
        <v>87</v>
      </c>
      <c r="B124" s="288"/>
      <c r="C124" s="276"/>
      <c r="D124" s="180"/>
      <c r="E124" s="180"/>
    </row>
    <row r="125" spans="1:5" s="179" customFormat="1" ht="21" x14ac:dyDescent="0.35">
      <c r="A125" s="277" t="s">
        <v>88</v>
      </c>
      <c r="B125" s="277"/>
      <c r="C125" s="276"/>
      <c r="D125" s="180"/>
      <c r="E125" s="180"/>
    </row>
    <row r="126" spans="1:5" s="179" customFormat="1" x14ac:dyDescent="0.25">
      <c r="A126" s="278" t="s">
        <v>78</v>
      </c>
      <c r="B126" s="278"/>
      <c r="C126" s="276"/>
      <c r="D126" s="180"/>
      <c r="E126" s="180"/>
    </row>
    <row r="127" spans="1:5" ht="15.75" thickBot="1" x14ac:dyDescent="0.3"/>
    <row r="128" spans="1:5" ht="60.75" thickBot="1" x14ac:dyDescent="0.3">
      <c r="A128" s="32" t="s">
        <v>89</v>
      </c>
      <c r="B128" s="33" t="s">
        <v>1</v>
      </c>
      <c r="C128" s="34" t="s">
        <v>2</v>
      </c>
      <c r="D128" s="88" t="s">
        <v>198</v>
      </c>
      <c r="E128" s="195" t="s">
        <v>4</v>
      </c>
    </row>
    <row r="129" spans="1:5" x14ac:dyDescent="0.25">
      <c r="A129" s="30"/>
      <c r="B129" s="31">
        <v>1</v>
      </c>
      <c r="C129" s="31">
        <v>2</v>
      </c>
      <c r="D129" s="191">
        <v>3</v>
      </c>
      <c r="E129" s="196" t="s">
        <v>156</v>
      </c>
    </row>
    <row r="130" spans="1:5" x14ac:dyDescent="0.25">
      <c r="A130" s="17">
        <v>31</v>
      </c>
      <c r="B130" s="99" t="s">
        <v>19</v>
      </c>
      <c r="C130" s="14">
        <v>3107800</v>
      </c>
      <c r="D130" s="90">
        <f>D131+D133+D135</f>
        <v>2886949.63</v>
      </c>
      <c r="E130" s="111">
        <f>D130/C130*100</f>
        <v>92.89367494690778</v>
      </c>
    </row>
    <row r="131" spans="1:5" s="84" customFormat="1" x14ac:dyDescent="0.25">
      <c r="A131" s="17">
        <v>311</v>
      </c>
      <c r="B131" s="99" t="s">
        <v>20</v>
      </c>
      <c r="C131" s="14">
        <f>C132</f>
        <v>2512800</v>
      </c>
      <c r="D131" s="90">
        <f>D132</f>
        <v>2357242.06</v>
      </c>
      <c r="E131" s="111">
        <f t="shared" ref="E131:E179" si="7">D131/C131*100</f>
        <v>93.809378382680677</v>
      </c>
    </row>
    <row r="132" spans="1:5" x14ac:dyDescent="0.25">
      <c r="A132" s="18">
        <v>3111</v>
      </c>
      <c r="B132" s="8" t="s">
        <v>21</v>
      </c>
      <c r="C132" s="16">
        <v>2512800</v>
      </c>
      <c r="D132" s="91">
        <v>2357242.06</v>
      </c>
      <c r="E132" s="111">
        <f t="shared" si="7"/>
        <v>93.809378382680677</v>
      </c>
    </row>
    <row r="133" spans="1:5" x14ac:dyDescent="0.25">
      <c r="A133" s="17">
        <v>312</v>
      </c>
      <c r="B133" s="99" t="s">
        <v>22</v>
      </c>
      <c r="C133" s="14">
        <f>C134</f>
        <v>180400</v>
      </c>
      <c r="D133" s="90">
        <f>D134</f>
        <v>140628.74</v>
      </c>
      <c r="E133" s="111">
        <f t="shared" si="7"/>
        <v>77.953847006651884</v>
      </c>
    </row>
    <row r="134" spans="1:5" x14ac:dyDescent="0.25">
      <c r="A134" s="18">
        <v>3121</v>
      </c>
      <c r="B134" s="8" t="s">
        <v>22</v>
      </c>
      <c r="C134" s="16">
        <v>180400</v>
      </c>
      <c r="D134" s="91">
        <v>140628.74</v>
      </c>
      <c r="E134" s="111">
        <f t="shared" si="7"/>
        <v>77.953847006651884</v>
      </c>
    </row>
    <row r="135" spans="1:5" x14ac:dyDescent="0.25">
      <c r="A135" s="17">
        <v>313</v>
      </c>
      <c r="B135" s="99" t="s">
        <v>23</v>
      </c>
      <c r="C135" s="14">
        <f>C136</f>
        <v>414600</v>
      </c>
      <c r="D135" s="92">
        <f>D136</f>
        <v>389078.83</v>
      </c>
      <c r="E135" s="111">
        <f t="shared" si="7"/>
        <v>93.844387361312116</v>
      </c>
    </row>
    <row r="136" spans="1:5" x14ac:dyDescent="0.25">
      <c r="A136" s="18">
        <v>3132</v>
      </c>
      <c r="B136" s="8" t="s">
        <v>24</v>
      </c>
      <c r="C136" s="16">
        <v>414600</v>
      </c>
      <c r="D136" s="93">
        <v>389078.83</v>
      </c>
      <c r="E136" s="111">
        <f t="shared" si="7"/>
        <v>93.844387361312116</v>
      </c>
    </row>
    <row r="137" spans="1:5" x14ac:dyDescent="0.25">
      <c r="A137" s="17">
        <v>32</v>
      </c>
      <c r="B137" s="99" t="s">
        <v>25</v>
      </c>
      <c r="C137" s="14">
        <f>C138+C142+C147+C157+C159</f>
        <v>468510</v>
      </c>
      <c r="D137" s="92">
        <f>D138+D142+D147+D157+D159</f>
        <v>444911.62</v>
      </c>
      <c r="E137" s="111">
        <f t="shared" si="7"/>
        <v>94.963100040554096</v>
      </c>
    </row>
    <row r="138" spans="1:5" x14ac:dyDescent="0.25">
      <c r="A138" s="17">
        <v>321</v>
      </c>
      <c r="B138" s="99" t="s">
        <v>26</v>
      </c>
      <c r="C138" s="14">
        <v>80000</v>
      </c>
      <c r="D138" s="90">
        <f>D139+D140+D141</f>
        <v>77904</v>
      </c>
      <c r="E138" s="111">
        <f t="shared" si="7"/>
        <v>97.38</v>
      </c>
    </row>
    <row r="139" spans="1:5" x14ac:dyDescent="0.25">
      <c r="A139" s="18">
        <v>3211</v>
      </c>
      <c r="B139" s="8" t="s">
        <v>27</v>
      </c>
      <c r="C139" s="16">
        <v>0</v>
      </c>
      <c r="D139" s="91"/>
      <c r="E139" s="111"/>
    </row>
    <row r="140" spans="1:5" ht="30" x14ac:dyDescent="0.25">
      <c r="A140" s="20">
        <v>3212</v>
      </c>
      <c r="B140" s="21" t="s">
        <v>28</v>
      </c>
      <c r="C140" s="22">
        <v>80000</v>
      </c>
      <c r="D140" s="101">
        <v>77904</v>
      </c>
      <c r="E140" s="111">
        <f t="shared" si="7"/>
        <v>97.38</v>
      </c>
    </row>
    <row r="141" spans="1:5" x14ac:dyDescent="0.25">
      <c r="A141" s="20">
        <v>3213</v>
      </c>
      <c r="B141" s="21" t="s">
        <v>50</v>
      </c>
      <c r="C141" s="22">
        <v>0</v>
      </c>
      <c r="D141" s="101"/>
      <c r="E141" s="111"/>
    </row>
    <row r="142" spans="1:5" x14ac:dyDescent="0.25">
      <c r="A142" s="17">
        <v>322</v>
      </c>
      <c r="B142" s="99" t="s">
        <v>29</v>
      </c>
      <c r="C142" s="14">
        <v>89730</v>
      </c>
      <c r="D142" s="92">
        <f>D143+D144+D145+D146</f>
        <v>69173.820000000007</v>
      </c>
      <c r="E142" s="111">
        <f t="shared" si="7"/>
        <v>77.091073219658995</v>
      </c>
    </row>
    <row r="143" spans="1:5" x14ac:dyDescent="0.25">
      <c r="A143" s="28">
        <v>3221</v>
      </c>
      <c r="B143" s="23" t="s">
        <v>30</v>
      </c>
      <c r="C143" s="24">
        <v>33800</v>
      </c>
      <c r="D143" s="93">
        <v>31375.919999999998</v>
      </c>
      <c r="E143" s="111">
        <f t="shared" si="7"/>
        <v>92.828165680473361</v>
      </c>
    </row>
    <row r="144" spans="1:5" x14ac:dyDescent="0.25">
      <c r="A144" s="28">
        <v>3223</v>
      </c>
      <c r="B144" s="23" t="s">
        <v>31</v>
      </c>
      <c r="C144" s="24">
        <v>55930</v>
      </c>
      <c r="D144" s="93">
        <v>37797.9</v>
      </c>
      <c r="E144" s="111">
        <f t="shared" si="7"/>
        <v>67.580725907384235</v>
      </c>
    </row>
    <row r="145" spans="1:5" ht="30" x14ac:dyDescent="0.25">
      <c r="A145" s="28">
        <v>3224</v>
      </c>
      <c r="B145" s="23" t="s">
        <v>32</v>
      </c>
      <c r="C145" s="24">
        <v>0</v>
      </c>
      <c r="D145" s="93"/>
      <c r="E145" s="111"/>
    </row>
    <row r="146" spans="1:5" x14ac:dyDescent="0.25">
      <c r="A146" s="28">
        <v>3225</v>
      </c>
      <c r="B146" s="23" t="s">
        <v>51</v>
      </c>
      <c r="C146" s="24">
        <v>0</v>
      </c>
      <c r="D146" s="93"/>
      <c r="E146" s="111"/>
    </row>
    <row r="147" spans="1:5" ht="12" customHeight="1" x14ac:dyDescent="0.25">
      <c r="A147" s="29">
        <v>323</v>
      </c>
      <c r="B147" s="26" t="s">
        <v>33</v>
      </c>
      <c r="C147" s="6">
        <v>283280</v>
      </c>
      <c r="D147" s="92">
        <f>SUM(D148:D156)</f>
        <v>281757.95</v>
      </c>
      <c r="E147" s="111">
        <f t="shared" si="7"/>
        <v>99.462704744422481</v>
      </c>
    </row>
    <row r="148" spans="1:5" x14ac:dyDescent="0.25">
      <c r="A148" s="28">
        <v>3231</v>
      </c>
      <c r="B148" s="23" t="s">
        <v>34</v>
      </c>
      <c r="C148" s="24">
        <v>15000</v>
      </c>
      <c r="D148" s="93">
        <v>14915.01</v>
      </c>
      <c r="E148" s="111">
        <f t="shared" si="7"/>
        <v>99.433400000000006</v>
      </c>
    </row>
    <row r="149" spans="1:5" x14ac:dyDescent="0.25">
      <c r="A149" s="28">
        <v>3232</v>
      </c>
      <c r="B149" s="23" t="s">
        <v>35</v>
      </c>
      <c r="C149" s="24">
        <v>0</v>
      </c>
      <c r="D149" s="93"/>
      <c r="E149" s="111"/>
    </row>
    <row r="150" spans="1:5" x14ac:dyDescent="0.25">
      <c r="A150" s="28">
        <v>3233</v>
      </c>
      <c r="B150" s="23" t="s">
        <v>52</v>
      </c>
      <c r="C150" s="24">
        <v>21500</v>
      </c>
      <c r="D150" s="93">
        <v>21487.5</v>
      </c>
      <c r="E150" s="111">
        <f t="shared" si="7"/>
        <v>99.941860465116278</v>
      </c>
    </row>
    <row r="151" spans="1:5" x14ac:dyDescent="0.25">
      <c r="A151" s="28">
        <v>3234</v>
      </c>
      <c r="B151" s="23" t="s">
        <v>36</v>
      </c>
      <c r="C151" s="24">
        <v>3830</v>
      </c>
      <c r="D151" s="93">
        <v>3804.19</v>
      </c>
      <c r="E151" s="111">
        <f t="shared" si="7"/>
        <v>99.326109660574417</v>
      </c>
    </row>
    <row r="152" spans="1:5" x14ac:dyDescent="0.25">
      <c r="A152" s="28">
        <v>3235</v>
      </c>
      <c r="B152" s="23" t="s">
        <v>53</v>
      </c>
      <c r="C152" s="24">
        <v>0</v>
      </c>
      <c r="D152" s="93">
        <v>0</v>
      </c>
      <c r="E152" s="111"/>
    </row>
    <row r="153" spans="1:5" x14ac:dyDescent="0.25">
      <c r="A153" s="28">
        <v>3236</v>
      </c>
      <c r="B153" s="23" t="s">
        <v>54</v>
      </c>
      <c r="C153" s="24">
        <v>5400</v>
      </c>
      <c r="D153" s="93">
        <v>4020</v>
      </c>
      <c r="E153" s="111">
        <f t="shared" si="7"/>
        <v>74.444444444444443</v>
      </c>
    </row>
    <row r="154" spans="1:5" x14ac:dyDescent="0.25">
      <c r="A154" s="28">
        <v>3237</v>
      </c>
      <c r="B154" s="23" t="s">
        <v>55</v>
      </c>
      <c r="C154" s="24">
        <v>220470</v>
      </c>
      <c r="D154" s="93">
        <v>220470</v>
      </c>
      <c r="E154" s="111">
        <f t="shared" si="7"/>
        <v>100</v>
      </c>
    </row>
    <row r="155" spans="1:5" x14ac:dyDescent="0.25">
      <c r="A155" s="28">
        <v>3238</v>
      </c>
      <c r="B155" s="23" t="s">
        <v>37</v>
      </c>
      <c r="C155" s="24">
        <v>17080</v>
      </c>
      <c r="D155" s="93">
        <v>17061.25</v>
      </c>
      <c r="E155" s="111">
        <f t="shared" si="7"/>
        <v>99.890222482435604</v>
      </c>
    </row>
    <row r="156" spans="1:5" x14ac:dyDescent="0.25">
      <c r="A156" s="28">
        <v>3239</v>
      </c>
      <c r="B156" s="23" t="s">
        <v>38</v>
      </c>
      <c r="C156" s="24">
        <v>0</v>
      </c>
      <c r="D156" s="93"/>
      <c r="E156" s="111"/>
    </row>
    <row r="157" spans="1:5" ht="30.75" thickBot="1" x14ac:dyDescent="0.3">
      <c r="A157" s="149">
        <v>324</v>
      </c>
      <c r="B157" s="150" t="s">
        <v>39</v>
      </c>
      <c r="C157" s="41"/>
      <c r="D157" s="115">
        <f>D158</f>
        <v>0</v>
      </c>
      <c r="E157" s="111"/>
    </row>
    <row r="158" spans="1:5" ht="30" x14ac:dyDescent="0.25">
      <c r="A158" s="151">
        <v>3241</v>
      </c>
      <c r="B158" s="152" t="s">
        <v>39</v>
      </c>
      <c r="C158" s="153">
        <v>0</v>
      </c>
      <c r="D158" s="154"/>
      <c r="E158" s="111"/>
    </row>
    <row r="159" spans="1:5" x14ac:dyDescent="0.25">
      <c r="A159" s="29">
        <v>329</v>
      </c>
      <c r="B159" s="26" t="s">
        <v>40</v>
      </c>
      <c r="C159" s="14">
        <v>15500</v>
      </c>
      <c r="D159" s="92">
        <f>D160+D161+D162+D163+D164+J165</f>
        <v>16075.85</v>
      </c>
      <c r="E159" s="111">
        <f t="shared" si="7"/>
        <v>103.71516129032258</v>
      </c>
    </row>
    <row r="160" spans="1:5" x14ac:dyDescent="0.25">
      <c r="A160" s="28">
        <v>3292</v>
      </c>
      <c r="B160" s="23" t="s">
        <v>63</v>
      </c>
      <c r="C160" s="24">
        <v>3500</v>
      </c>
      <c r="D160" s="94">
        <v>3113.33</v>
      </c>
      <c r="E160" s="111">
        <f t="shared" si="7"/>
        <v>88.952285714285722</v>
      </c>
    </row>
    <row r="161" spans="1:5" x14ac:dyDescent="0.25">
      <c r="A161" s="28">
        <v>3293</v>
      </c>
      <c r="B161" s="23" t="s">
        <v>42</v>
      </c>
      <c r="C161" s="16">
        <v>0</v>
      </c>
      <c r="D161" s="93">
        <v>0</v>
      </c>
      <c r="E161" s="111"/>
    </row>
    <row r="162" spans="1:5" x14ac:dyDescent="0.25">
      <c r="A162" s="28">
        <v>3294</v>
      </c>
      <c r="B162" s="23" t="s">
        <v>56</v>
      </c>
      <c r="C162" s="24">
        <v>1800</v>
      </c>
      <c r="D162" s="93">
        <v>1800</v>
      </c>
      <c r="E162" s="111">
        <f t="shared" si="7"/>
        <v>100</v>
      </c>
    </row>
    <row r="163" spans="1:5" x14ac:dyDescent="0.25">
      <c r="A163" s="28">
        <v>3295</v>
      </c>
      <c r="B163" s="23" t="s">
        <v>43</v>
      </c>
      <c r="C163" s="16">
        <v>10200</v>
      </c>
      <c r="D163" s="93">
        <v>11162.52</v>
      </c>
      <c r="E163" s="111">
        <f>D163/C163*100</f>
        <v>109.4364705882353</v>
      </c>
    </row>
    <row r="164" spans="1:5" x14ac:dyDescent="0.25">
      <c r="A164" s="28">
        <v>3299</v>
      </c>
      <c r="B164" s="23" t="s">
        <v>40</v>
      </c>
      <c r="C164" s="16">
        <v>0</v>
      </c>
      <c r="D164" s="93">
        <v>0</v>
      </c>
      <c r="E164" s="111"/>
    </row>
    <row r="165" spans="1:5" x14ac:dyDescent="0.25">
      <c r="A165" s="29">
        <v>34</v>
      </c>
      <c r="B165" s="26" t="s">
        <v>44</v>
      </c>
      <c r="C165" s="14">
        <v>7000</v>
      </c>
      <c r="D165" s="92">
        <f>D166</f>
        <v>6998.36</v>
      </c>
      <c r="E165" s="111">
        <f t="shared" si="7"/>
        <v>99.976571428571432</v>
      </c>
    </row>
    <row r="166" spans="1:5" x14ac:dyDescent="0.25">
      <c r="A166" s="29">
        <v>343</v>
      </c>
      <c r="B166" s="26" t="s">
        <v>45</v>
      </c>
      <c r="C166" s="14">
        <v>7000</v>
      </c>
      <c r="D166" s="92">
        <f>D167</f>
        <v>6998.36</v>
      </c>
      <c r="E166" s="111">
        <f t="shared" si="7"/>
        <v>99.976571428571432</v>
      </c>
    </row>
    <row r="167" spans="1:5" x14ac:dyDescent="0.25">
      <c r="A167" s="28">
        <v>3431</v>
      </c>
      <c r="B167" s="23" t="s">
        <v>46</v>
      </c>
      <c r="C167" s="16">
        <v>7000</v>
      </c>
      <c r="D167" s="93">
        <v>6998.36</v>
      </c>
      <c r="E167" s="111">
        <f t="shared" si="7"/>
        <v>99.976571428571432</v>
      </c>
    </row>
    <row r="168" spans="1:5" x14ac:dyDescent="0.25">
      <c r="A168" s="28">
        <v>3432</v>
      </c>
      <c r="B168" s="23" t="s">
        <v>59</v>
      </c>
      <c r="C168" s="16">
        <v>0</v>
      </c>
      <c r="D168" s="93">
        <v>0</v>
      </c>
      <c r="E168" s="111"/>
    </row>
    <row r="169" spans="1:5" ht="30" x14ac:dyDescent="0.25">
      <c r="A169" s="29">
        <v>37</v>
      </c>
      <c r="B169" s="26" t="s">
        <v>60</v>
      </c>
      <c r="C169" s="14">
        <f>C170</f>
        <v>0</v>
      </c>
      <c r="D169" s="92">
        <f>D170</f>
        <v>0</v>
      </c>
      <c r="E169" s="111"/>
    </row>
    <row r="170" spans="1:5" x14ac:dyDescent="0.25">
      <c r="A170" s="29">
        <v>372</v>
      </c>
      <c r="B170" s="26" t="s">
        <v>61</v>
      </c>
      <c r="C170" s="16">
        <f>C171</f>
        <v>0</v>
      </c>
      <c r="D170" s="93">
        <v>0</v>
      </c>
      <c r="E170" s="111"/>
    </row>
    <row r="171" spans="1:5" x14ac:dyDescent="0.25">
      <c r="A171" s="28">
        <v>3722</v>
      </c>
      <c r="B171" s="23" t="s">
        <v>62</v>
      </c>
      <c r="C171" s="16">
        <v>0</v>
      </c>
      <c r="D171" s="93">
        <v>0</v>
      </c>
      <c r="E171" s="111"/>
    </row>
    <row r="172" spans="1:5" ht="30" x14ac:dyDescent="0.25">
      <c r="A172" s="29">
        <v>42</v>
      </c>
      <c r="B172" s="26" t="s">
        <v>47</v>
      </c>
      <c r="C172" s="14"/>
      <c r="D172" s="92">
        <f>D173</f>
        <v>0</v>
      </c>
      <c r="E172" s="111"/>
    </row>
    <row r="173" spans="1:5" x14ac:dyDescent="0.25">
      <c r="A173" s="29">
        <v>422</v>
      </c>
      <c r="B173" s="26" t="s">
        <v>48</v>
      </c>
      <c r="C173" s="14"/>
      <c r="D173" s="92">
        <f>D176</f>
        <v>0</v>
      </c>
      <c r="E173" s="111"/>
    </row>
    <row r="174" spans="1:5" x14ac:dyDescent="0.25">
      <c r="A174" s="28">
        <v>4221</v>
      </c>
      <c r="B174" s="23" t="s">
        <v>49</v>
      </c>
      <c r="C174" s="25">
        <v>0</v>
      </c>
      <c r="D174" s="93">
        <v>0</v>
      </c>
      <c r="E174" s="111"/>
    </row>
    <row r="175" spans="1:5" x14ac:dyDescent="0.25">
      <c r="A175" s="28">
        <v>4226</v>
      </c>
      <c r="B175" s="23" t="s">
        <v>57</v>
      </c>
      <c r="C175" s="7">
        <v>0</v>
      </c>
      <c r="D175" s="93">
        <v>0</v>
      </c>
      <c r="E175" s="111"/>
    </row>
    <row r="176" spans="1:5" x14ac:dyDescent="0.25">
      <c r="A176" s="69">
        <v>4227</v>
      </c>
      <c r="B176" s="68" t="s">
        <v>58</v>
      </c>
      <c r="C176" s="50">
        <v>0</v>
      </c>
      <c r="D176" s="146"/>
      <c r="E176" s="111"/>
    </row>
    <row r="177" spans="1:5" ht="30" x14ac:dyDescent="0.25">
      <c r="A177" s="69">
        <v>45</v>
      </c>
      <c r="B177" s="68" t="s">
        <v>109</v>
      </c>
      <c r="C177" s="50">
        <v>0</v>
      </c>
      <c r="D177" s="113">
        <f>D178</f>
        <v>0</v>
      </c>
      <c r="E177" s="111"/>
    </row>
    <row r="178" spans="1:5" x14ac:dyDescent="0.25">
      <c r="A178" s="69">
        <v>451</v>
      </c>
      <c r="B178" s="68" t="s">
        <v>103</v>
      </c>
      <c r="C178" s="50">
        <v>0</v>
      </c>
      <c r="D178" s="112"/>
      <c r="E178" s="111"/>
    </row>
    <row r="179" spans="1:5" ht="15.75" thickBot="1" x14ac:dyDescent="0.3">
      <c r="A179" s="283" t="s">
        <v>92</v>
      </c>
      <c r="B179" s="284"/>
      <c r="C179" s="12">
        <f>C130+C137+C165+C172</f>
        <v>3583310</v>
      </c>
      <c r="D179" s="115">
        <f>D130+D137+D165+D172+D177</f>
        <v>3338859.61</v>
      </c>
      <c r="E179" s="259">
        <f t="shared" si="7"/>
        <v>93.178084229385675</v>
      </c>
    </row>
    <row r="180" spans="1:5" x14ac:dyDescent="0.25">
      <c r="A180" s="200"/>
      <c r="B180" s="200"/>
      <c r="C180" s="201"/>
      <c r="D180" s="202"/>
      <c r="E180" s="203"/>
    </row>
    <row r="181" spans="1:5" x14ac:dyDescent="0.25">
      <c r="A181" s="200"/>
      <c r="B181" s="200"/>
      <c r="C181" s="201"/>
      <c r="D181" s="202"/>
      <c r="E181" s="203"/>
    </row>
    <row r="182" spans="1:5" x14ac:dyDescent="0.25">
      <c r="A182" s="200"/>
      <c r="B182" s="200"/>
      <c r="C182" s="201"/>
      <c r="D182" s="202"/>
      <c r="E182" s="203"/>
    </row>
    <row r="183" spans="1:5" x14ac:dyDescent="0.25">
      <c r="A183" s="200"/>
      <c r="B183" s="200"/>
      <c r="C183" s="201"/>
      <c r="D183" s="202"/>
      <c r="E183" s="203"/>
    </row>
    <row r="184" spans="1:5" x14ac:dyDescent="0.25">
      <c r="A184" s="200"/>
      <c r="B184" s="200"/>
      <c r="C184" s="201"/>
      <c r="D184" s="202"/>
      <c r="E184" s="203"/>
    </row>
    <row r="185" spans="1:5" x14ac:dyDescent="0.25">
      <c r="A185" s="200"/>
      <c r="B185" s="200"/>
      <c r="C185" s="201"/>
      <c r="D185" s="202"/>
      <c r="E185" s="203"/>
    </row>
    <row r="186" spans="1:5" x14ac:dyDescent="0.25">
      <c r="A186" s="200"/>
      <c r="B186" s="200"/>
      <c r="C186" s="201"/>
      <c r="D186" s="202"/>
      <c r="E186" s="203"/>
    </row>
    <row r="187" spans="1:5" x14ac:dyDescent="0.25">
      <c r="A187" s="200"/>
      <c r="B187" s="200"/>
      <c r="C187" s="201"/>
      <c r="D187" s="202"/>
      <c r="E187" s="203"/>
    </row>
    <row r="188" spans="1:5" x14ac:dyDescent="0.25">
      <c r="A188" s="200"/>
      <c r="B188" s="200"/>
      <c r="C188" s="201"/>
      <c r="D188" s="202"/>
      <c r="E188" s="203"/>
    </row>
    <row r="189" spans="1:5" x14ac:dyDescent="0.25">
      <c r="A189" s="200"/>
      <c r="B189" s="200"/>
      <c r="C189" s="201"/>
      <c r="D189" s="202"/>
      <c r="E189" s="203"/>
    </row>
    <row r="190" spans="1:5" x14ac:dyDescent="0.25">
      <c r="A190" s="200"/>
      <c r="B190" s="200"/>
      <c r="C190" s="201"/>
      <c r="D190" s="202"/>
      <c r="E190" s="203"/>
    </row>
    <row r="191" spans="1:5" x14ac:dyDescent="0.25">
      <c r="A191" s="200"/>
      <c r="B191" s="200"/>
      <c r="C191" s="201"/>
      <c r="D191" s="202"/>
      <c r="E191" s="203"/>
    </row>
    <row r="192" spans="1:5" x14ac:dyDescent="0.25">
      <c r="A192" s="200"/>
      <c r="B192" s="200"/>
      <c r="C192" s="201"/>
      <c r="D192" s="202"/>
      <c r="E192" s="203"/>
    </row>
    <row r="193" spans="1:5" x14ac:dyDescent="0.25">
      <c r="A193" s="200"/>
      <c r="B193" s="200"/>
      <c r="C193" s="201"/>
      <c r="D193" s="202"/>
      <c r="E193" s="203"/>
    </row>
    <row r="194" spans="1:5" x14ac:dyDescent="0.25">
      <c r="A194" s="200"/>
      <c r="B194" s="200"/>
      <c r="C194" s="201"/>
      <c r="D194" s="202"/>
      <c r="E194" s="203"/>
    </row>
    <row r="195" spans="1:5" x14ac:dyDescent="0.25">
      <c r="A195" s="200"/>
      <c r="B195" s="200"/>
      <c r="C195" s="201"/>
      <c r="D195" s="202"/>
      <c r="E195" s="203"/>
    </row>
    <row r="196" spans="1:5" x14ac:dyDescent="0.25">
      <c r="A196" s="200"/>
      <c r="B196" s="200"/>
      <c r="C196" s="201"/>
      <c r="D196" s="202"/>
      <c r="E196" s="203"/>
    </row>
    <row r="197" spans="1:5" x14ac:dyDescent="0.25">
      <c r="A197" s="200"/>
      <c r="B197" s="200"/>
      <c r="C197" s="201"/>
      <c r="D197" s="202"/>
      <c r="E197" s="203"/>
    </row>
    <row r="198" spans="1:5" x14ac:dyDescent="0.25">
      <c r="A198" s="200"/>
      <c r="B198" s="200"/>
      <c r="C198" s="201"/>
      <c r="D198" s="202"/>
      <c r="E198" s="203"/>
    </row>
    <row r="199" spans="1:5" x14ac:dyDescent="0.25">
      <c r="A199" s="200"/>
      <c r="B199" s="200"/>
      <c r="C199" s="201"/>
      <c r="D199" s="202"/>
      <c r="E199" s="203"/>
    </row>
    <row r="200" spans="1:5" x14ac:dyDescent="0.25">
      <c r="A200" s="200"/>
      <c r="B200" s="200"/>
      <c r="C200" s="201"/>
      <c r="D200" s="202"/>
      <c r="E200" s="203"/>
    </row>
    <row r="201" spans="1:5" x14ac:dyDescent="0.25">
      <c r="A201" s="200"/>
      <c r="B201" s="200"/>
      <c r="C201" s="201"/>
      <c r="D201" s="202"/>
      <c r="E201" s="203"/>
    </row>
    <row r="202" spans="1:5" x14ac:dyDescent="0.25">
      <c r="A202" s="200"/>
      <c r="B202" s="200"/>
      <c r="C202" s="201"/>
      <c r="D202" s="202"/>
      <c r="E202" s="203"/>
    </row>
    <row r="203" spans="1:5" x14ac:dyDescent="0.25">
      <c r="A203" s="200"/>
      <c r="B203" s="200"/>
      <c r="C203" s="201"/>
      <c r="D203" s="202"/>
      <c r="E203" s="203"/>
    </row>
    <row r="204" spans="1:5" x14ac:dyDescent="0.25">
      <c r="A204" s="200"/>
      <c r="B204" s="200"/>
      <c r="C204" s="201"/>
      <c r="D204" s="202"/>
      <c r="E204" s="203"/>
    </row>
    <row r="205" spans="1:5" x14ac:dyDescent="0.25">
      <c r="A205" s="200"/>
      <c r="B205" s="200"/>
      <c r="C205" s="201"/>
      <c r="D205" s="202"/>
      <c r="E205" s="203"/>
    </row>
    <row r="206" spans="1:5" x14ac:dyDescent="0.25">
      <c r="A206" s="200"/>
      <c r="B206" s="200"/>
      <c r="C206" s="201"/>
      <c r="D206" s="202"/>
      <c r="E206" s="203"/>
    </row>
    <row r="207" spans="1:5" x14ac:dyDescent="0.25">
      <c r="A207" s="200"/>
      <c r="B207" s="200"/>
      <c r="C207" s="201"/>
      <c r="D207" s="202"/>
      <c r="E207" s="203"/>
    </row>
    <row r="208" spans="1:5" x14ac:dyDescent="0.25">
      <c r="A208" s="200"/>
      <c r="B208" s="200"/>
      <c r="C208" s="201"/>
      <c r="D208" s="202"/>
      <c r="E208" s="203"/>
    </row>
    <row r="209" spans="1:5" x14ac:dyDescent="0.25">
      <c r="A209" s="200"/>
      <c r="B209" s="200"/>
      <c r="C209" s="201"/>
      <c r="D209" s="202"/>
      <c r="E209" s="203"/>
    </row>
    <row r="211" spans="1:5" s="179" customFormat="1" ht="21" x14ac:dyDescent="0.35">
      <c r="A211" s="288" t="s">
        <v>87</v>
      </c>
      <c r="B211" s="288"/>
      <c r="C211" s="276"/>
      <c r="D211" s="180"/>
      <c r="E211" s="180"/>
    </row>
    <row r="212" spans="1:5" s="179" customFormat="1" ht="21" x14ac:dyDescent="0.35">
      <c r="A212" s="279"/>
      <c r="B212" s="279" t="s">
        <v>187</v>
      </c>
      <c r="C212" s="276"/>
      <c r="D212" s="180"/>
      <c r="E212" s="180"/>
    </row>
    <row r="213" spans="1:5" s="179" customFormat="1" ht="21" x14ac:dyDescent="0.35">
      <c r="A213" s="277" t="s">
        <v>88</v>
      </c>
      <c r="B213" s="277"/>
      <c r="C213" s="276"/>
      <c r="D213" s="180"/>
      <c r="E213" s="180"/>
    </row>
    <row r="214" spans="1:5" s="179" customFormat="1" ht="27" customHeight="1" x14ac:dyDescent="0.25">
      <c r="A214" s="289" t="s">
        <v>90</v>
      </c>
      <c r="B214" s="289"/>
      <c r="C214" s="276"/>
      <c r="D214" s="180"/>
      <c r="E214" s="180"/>
    </row>
    <row r="215" spans="1:5" ht="15.75" thickBot="1" x14ac:dyDescent="0.3">
      <c r="A215" s="52"/>
      <c r="B215" s="52"/>
    </row>
    <row r="216" spans="1:5" ht="60.75" thickBot="1" x14ac:dyDescent="0.3">
      <c r="A216" s="32" t="s">
        <v>89</v>
      </c>
      <c r="B216" s="33" t="s">
        <v>1</v>
      </c>
      <c r="C216" s="34" t="s">
        <v>2</v>
      </c>
      <c r="D216" s="88" t="s">
        <v>198</v>
      </c>
      <c r="E216" s="195" t="s">
        <v>4</v>
      </c>
    </row>
    <row r="217" spans="1:5" ht="34.5" customHeight="1" x14ac:dyDescent="0.25">
      <c r="A217" s="30"/>
      <c r="B217" s="31">
        <v>1</v>
      </c>
      <c r="C217" s="31">
        <v>2</v>
      </c>
      <c r="D217" s="103">
        <v>3</v>
      </c>
      <c r="E217" s="196" t="s">
        <v>156</v>
      </c>
    </row>
    <row r="218" spans="1:5" x14ac:dyDescent="0.25">
      <c r="A218" s="17">
        <v>31</v>
      </c>
      <c r="B218" s="99" t="s">
        <v>19</v>
      </c>
      <c r="C218" s="14">
        <f>SUM(C219+C221+C223)</f>
        <v>0</v>
      </c>
      <c r="D218" s="90">
        <f>D219+D221+D223</f>
        <v>0</v>
      </c>
      <c r="E218" s="111"/>
    </row>
    <row r="219" spans="1:5" x14ac:dyDescent="0.25">
      <c r="A219" s="18">
        <v>311</v>
      </c>
      <c r="B219" s="99" t="s">
        <v>20</v>
      </c>
      <c r="C219" s="16"/>
      <c r="D219" s="90">
        <f>D220</f>
        <v>0</v>
      </c>
      <c r="E219" s="111"/>
    </row>
    <row r="220" spans="1:5" x14ac:dyDescent="0.25">
      <c r="A220" s="263">
        <v>3111</v>
      </c>
      <c r="B220" s="8" t="s">
        <v>21</v>
      </c>
      <c r="C220" s="16">
        <v>0</v>
      </c>
      <c r="D220" s="91"/>
      <c r="E220" s="111"/>
    </row>
    <row r="221" spans="1:5" x14ac:dyDescent="0.25">
      <c r="A221" s="262">
        <v>312</v>
      </c>
      <c r="B221" s="261" t="s">
        <v>22</v>
      </c>
      <c r="C221" s="117">
        <f>C222</f>
        <v>0</v>
      </c>
      <c r="D221" s="260">
        <f>D222</f>
        <v>0</v>
      </c>
      <c r="E221" s="111"/>
    </row>
    <row r="222" spans="1:5" x14ac:dyDescent="0.25">
      <c r="A222" s="18">
        <v>3121</v>
      </c>
      <c r="B222" s="8" t="s">
        <v>22</v>
      </c>
      <c r="C222" s="16">
        <v>0</v>
      </c>
      <c r="D222" s="91"/>
      <c r="E222" s="111"/>
    </row>
    <row r="223" spans="1:5" x14ac:dyDescent="0.25">
      <c r="A223" s="17">
        <v>313</v>
      </c>
      <c r="B223" s="99" t="s">
        <v>23</v>
      </c>
      <c r="C223" s="14">
        <f>C224</f>
        <v>0</v>
      </c>
      <c r="D223" s="92">
        <f>D224</f>
        <v>0</v>
      </c>
      <c r="E223" s="111"/>
    </row>
    <row r="224" spans="1:5" x14ac:dyDescent="0.25">
      <c r="A224" s="18">
        <v>3132</v>
      </c>
      <c r="B224" s="8" t="s">
        <v>24</v>
      </c>
      <c r="C224" s="16">
        <v>0</v>
      </c>
      <c r="D224" s="93"/>
      <c r="E224" s="111"/>
    </row>
    <row r="225" spans="1:5" x14ac:dyDescent="0.25">
      <c r="A225" s="17">
        <v>32</v>
      </c>
      <c r="B225" s="99" t="s">
        <v>25</v>
      </c>
      <c r="C225" s="14">
        <f>C226+C230+C235+C245+C247</f>
        <v>386750</v>
      </c>
      <c r="D225" s="92">
        <f>D226+D230+D235+D245+D247</f>
        <v>498562.87999999995</v>
      </c>
      <c r="E225" s="111">
        <f t="shared" ref="E225:E274" si="8">D225/C225*100</f>
        <v>128.91089334195215</v>
      </c>
    </row>
    <row r="226" spans="1:5" x14ac:dyDescent="0.25">
      <c r="A226" s="17">
        <v>321</v>
      </c>
      <c r="B226" s="99" t="s">
        <v>26</v>
      </c>
      <c r="C226" s="14">
        <f>SUM(C227:C229)</f>
        <v>3000</v>
      </c>
      <c r="D226" s="14">
        <f>SUM(D227:D229)</f>
        <v>1250</v>
      </c>
      <c r="E226" s="111">
        <f t="shared" si="8"/>
        <v>41.666666666666671</v>
      </c>
    </row>
    <row r="227" spans="1:5" x14ac:dyDescent="0.25">
      <c r="A227" s="18">
        <v>3211</v>
      </c>
      <c r="B227" s="8" t="s">
        <v>27</v>
      </c>
      <c r="C227" s="16">
        <v>0</v>
      </c>
      <c r="D227" s="91"/>
      <c r="E227" s="111"/>
    </row>
    <row r="228" spans="1:5" ht="30" x14ac:dyDescent="0.25">
      <c r="A228" s="20">
        <v>3212</v>
      </c>
      <c r="B228" s="21" t="s">
        <v>28</v>
      </c>
      <c r="C228" s="22">
        <v>0</v>
      </c>
      <c r="D228" s="101">
        <v>0</v>
      </c>
      <c r="E228" s="111"/>
    </row>
    <row r="229" spans="1:5" x14ac:dyDescent="0.25">
      <c r="A229" s="20">
        <v>3213</v>
      </c>
      <c r="B229" s="21" t="s">
        <v>50</v>
      </c>
      <c r="C229" s="22">
        <v>3000</v>
      </c>
      <c r="D229" s="101">
        <v>1250</v>
      </c>
      <c r="E229" s="111">
        <f t="shared" si="8"/>
        <v>41.666666666666671</v>
      </c>
    </row>
    <row r="230" spans="1:5" x14ac:dyDescent="0.25">
      <c r="A230" s="17">
        <v>322</v>
      </c>
      <c r="B230" s="99" t="s">
        <v>29</v>
      </c>
      <c r="C230" s="14">
        <v>64700</v>
      </c>
      <c r="D230" s="92">
        <f>D231+D232+D233+D234</f>
        <v>75610.94</v>
      </c>
      <c r="E230" s="111">
        <f t="shared" si="8"/>
        <v>116.86389489953632</v>
      </c>
    </row>
    <row r="231" spans="1:5" x14ac:dyDescent="0.25">
      <c r="A231" s="28">
        <v>3221</v>
      </c>
      <c r="B231" s="23" t="s">
        <v>30</v>
      </c>
      <c r="C231" s="24">
        <v>53700</v>
      </c>
      <c r="D231" s="93">
        <v>58844.03</v>
      </c>
      <c r="E231" s="111">
        <f t="shared" si="8"/>
        <v>109.57919925512105</v>
      </c>
    </row>
    <row r="232" spans="1:5" x14ac:dyDescent="0.25">
      <c r="A232" s="28">
        <v>3223</v>
      </c>
      <c r="B232" s="23" t="s">
        <v>31</v>
      </c>
      <c r="C232" s="24">
        <v>1000</v>
      </c>
      <c r="D232" s="93">
        <v>904.64</v>
      </c>
      <c r="E232" s="111">
        <f t="shared" si="8"/>
        <v>90.463999999999999</v>
      </c>
    </row>
    <row r="233" spans="1:5" ht="30" x14ac:dyDescent="0.25">
      <c r="A233" s="28">
        <v>3224</v>
      </c>
      <c r="B233" s="23" t="s">
        <v>32</v>
      </c>
      <c r="C233" s="24">
        <v>3000</v>
      </c>
      <c r="D233" s="93">
        <v>5002.8900000000003</v>
      </c>
      <c r="E233" s="111">
        <f t="shared" si="8"/>
        <v>166.76300000000001</v>
      </c>
    </row>
    <row r="234" spans="1:5" x14ac:dyDescent="0.25">
      <c r="A234" s="28">
        <v>3225</v>
      </c>
      <c r="B234" s="23" t="s">
        <v>51</v>
      </c>
      <c r="C234" s="24">
        <v>7000</v>
      </c>
      <c r="D234" s="93">
        <v>10859.38</v>
      </c>
      <c r="E234" s="111">
        <f t="shared" si="8"/>
        <v>155.13399999999999</v>
      </c>
    </row>
    <row r="235" spans="1:5" x14ac:dyDescent="0.25">
      <c r="A235" s="29">
        <v>323</v>
      </c>
      <c r="B235" s="26" t="s">
        <v>33</v>
      </c>
      <c r="C235" s="14">
        <f>SUM(C236:C244)</f>
        <v>296250</v>
      </c>
      <c r="D235" s="92">
        <f>D236+D237+D238+D239+D240+D241+D242+D243+D244</f>
        <v>393273.57999999996</v>
      </c>
      <c r="E235" s="111">
        <f t="shared" si="8"/>
        <v>132.75057552742615</v>
      </c>
    </row>
    <row r="236" spans="1:5" x14ac:dyDescent="0.25">
      <c r="A236" s="28">
        <v>3231</v>
      </c>
      <c r="B236" s="23" t="s">
        <v>34</v>
      </c>
      <c r="C236" s="24">
        <v>3500</v>
      </c>
      <c r="D236" s="93">
        <v>8119.64</v>
      </c>
      <c r="E236" s="111">
        <f t="shared" si="8"/>
        <v>231.98971428571431</v>
      </c>
    </row>
    <row r="237" spans="1:5" x14ac:dyDescent="0.25">
      <c r="A237" s="28">
        <v>3232</v>
      </c>
      <c r="B237" s="23" t="s">
        <v>35</v>
      </c>
      <c r="C237" s="24">
        <v>38000</v>
      </c>
      <c r="D237" s="93">
        <v>40260</v>
      </c>
      <c r="E237" s="111">
        <f t="shared" si="8"/>
        <v>105.94736842105263</v>
      </c>
    </row>
    <row r="238" spans="1:5" x14ac:dyDescent="0.25">
      <c r="A238" s="28">
        <v>3233</v>
      </c>
      <c r="B238" s="23" t="s">
        <v>52</v>
      </c>
      <c r="C238" s="24">
        <v>960</v>
      </c>
      <c r="D238" s="93">
        <v>2471</v>
      </c>
      <c r="E238" s="111">
        <f t="shared" si="8"/>
        <v>257.39583333333331</v>
      </c>
    </row>
    <row r="239" spans="1:5" x14ac:dyDescent="0.25">
      <c r="A239" s="28">
        <v>3234</v>
      </c>
      <c r="B239" s="23" t="s">
        <v>36</v>
      </c>
      <c r="C239" s="24">
        <v>1800</v>
      </c>
      <c r="D239" s="93">
        <v>1623.01</v>
      </c>
      <c r="E239" s="111">
        <f t="shared" si="8"/>
        <v>90.167222222222222</v>
      </c>
    </row>
    <row r="240" spans="1:5" x14ac:dyDescent="0.25">
      <c r="A240" s="28">
        <v>3235</v>
      </c>
      <c r="B240" s="23" t="s">
        <v>53</v>
      </c>
      <c r="C240" s="24">
        <v>0</v>
      </c>
      <c r="D240" s="93"/>
      <c r="E240" s="111"/>
    </row>
    <row r="241" spans="1:5" x14ac:dyDescent="0.25">
      <c r="A241" s="28">
        <v>3236</v>
      </c>
      <c r="B241" s="23" t="s">
        <v>54</v>
      </c>
      <c r="C241" s="24">
        <v>0</v>
      </c>
      <c r="D241" s="93">
        <v>123.7</v>
      </c>
      <c r="E241" s="111"/>
    </row>
    <row r="242" spans="1:5" x14ac:dyDescent="0.25">
      <c r="A242" s="28">
        <v>3237</v>
      </c>
      <c r="B242" s="23" t="s">
        <v>55</v>
      </c>
      <c r="C242" s="24">
        <v>210790</v>
      </c>
      <c r="D242" s="93">
        <v>254275.58</v>
      </c>
      <c r="E242" s="111">
        <f t="shared" si="8"/>
        <v>120.62981166089473</v>
      </c>
    </row>
    <row r="243" spans="1:5" x14ac:dyDescent="0.25">
      <c r="A243" s="28">
        <v>3238</v>
      </c>
      <c r="B243" s="23" t="s">
        <v>37</v>
      </c>
      <c r="C243" s="24">
        <v>5000</v>
      </c>
      <c r="D243" s="93">
        <v>18926.25</v>
      </c>
      <c r="E243" s="111">
        <f>D243/C243*100</f>
        <v>378.52499999999998</v>
      </c>
    </row>
    <row r="244" spans="1:5" x14ac:dyDescent="0.25">
      <c r="A244" s="28">
        <v>3239</v>
      </c>
      <c r="B244" s="23" t="s">
        <v>38</v>
      </c>
      <c r="C244" s="24">
        <v>36200</v>
      </c>
      <c r="D244" s="93">
        <v>67474.399999999994</v>
      </c>
      <c r="E244" s="111">
        <f t="shared" si="8"/>
        <v>186.39337016574584</v>
      </c>
    </row>
    <row r="245" spans="1:5" ht="30" x14ac:dyDescent="0.25">
      <c r="A245" s="29">
        <v>324</v>
      </c>
      <c r="B245" s="26" t="s">
        <v>39</v>
      </c>
      <c r="C245" s="14"/>
      <c r="D245" s="92">
        <f>D246</f>
        <v>0</v>
      </c>
      <c r="E245" s="111"/>
    </row>
    <row r="246" spans="1:5" ht="30" x14ac:dyDescent="0.25">
      <c r="A246" s="28">
        <v>3241</v>
      </c>
      <c r="B246" s="23" t="s">
        <v>39</v>
      </c>
      <c r="C246" s="24">
        <v>0</v>
      </c>
      <c r="D246" s="93"/>
      <c r="E246" s="111"/>
    </row>
    <row r="247" spans="1:5" x14ac:dyDescent="0.25">
      <c r="A247" s="29">
        <v>329</v>
      </c>
      <c r="B247" s="26" t="s">
        <v>40</v>
      </c>
      <c r="C247" s="76">
        <f>SUM(C248:C257)</f>
        <v>22800</v>
      </c>
      <c r="D247" s="76">
        <f>SUM(D248:D252)</f>
        <v>28428.36</v>
      </c>
      <c r="E247" s="111">
        <f t="shared" si="8"/>
        <v>124.68578947368421</v>
      </c>
    </row>
    <row r="248" spans="1:5" x14ac:dyDescent="0.25">
      <c r="A248" s="28">
        <v>3292</v>
      </c>
      <c r="B248" s="23" t="s">
        <v>63</v>
      </c>
      <c r="C248" s="24">
        <v>2800</v>
      </c>
      <c r="D248" s="93">
        <v>2719.06</v>
      </c>
      <c r="E248" s="111"/>
    </row>
    <row r="249" spans="1:5" x14ac:dyDescent="0.25">
      <c r="A249" s="28">
        <v>3293</v>
      </c>
      <c r="B249" s="23" t="s">
        <v>42</v>
      </c>
      <c r="C249" s="16">
        <v>20000</v>
      </c>
      <c r="D249" s="93">
        <v>25656.3</v>
      </c>
      <c r="E249" s="111">
        <f t="shared" si="8"/>
        <v>128.28149999999999</v>
      </c>
    </row>
    <row r="250" spans="1:5" x14ac:dyDescent="0.25">
      <c r="A250" s="28">
        <v>3294</v>
      </c>
      <c r="B250" s="23" t="s">
        <v>56</v>
      </c>
      <c r="C250" s="24">
        <v>0</v>
      </c>
      <c r="D250" s="93"/>
      <c r="E250" s="111"/>
    </row>
    <row r="251" spans="1:5" x14ac:dyDescent="0.25">
      <c r="A251" s="28">
        <v>3295</v>
      </c>
      <c r="B251" s="23" t="s">
        <v>43</v>
      </c>
      <c r="C251" s="16">
        <v>0</v>
      </c>
      <c r="D251" s="93"/>
      <c r="E251" s="111"/>
    </row>
    <row r="252" spans="1:5" x14ac:dyDescent="0.25">
      <c r="A252" s="28">
        <v>3299</v>
      </c>
      <c r="B252" s="23" t="s">
        <v>40</v>
      </c>
      <c r="C252" s="16">
        <v>0</v>
      </c>
      <c r="D252" s="93">
        <v>53</v>
      </c>
      <c r="E252" s="111"/>
    </row>
    <row r="253" spans="1:5" x14ac:dyDescent="0.25">
      <c r="A253" s="29">
        <v>34</v>
      </c>
      <c r="B253" s="26" t="s">
        <v>44</v>
      </c>
      <c r="C253" s="14">
        <f>C254</f>
        <v>0</v>
      </c>
      <c r="D253" s="92">
        <f>D254</f>
        <v>3275.75</v>
      </c>
      <c r="E253" s="111"/>
    </row>
    <row r="254" spans="1:5" x14ac:dyDescent="0.25">
      <c r="A254" s="29">
        <v>343</v>
      </c>
      <c r="B254" s="26" t="s">
        <v>45</v>
      </c>
      <c r="C254" s="14"/>
      <c r="D254" s="92">
        <f>D255+D256+D257</f>
        <v>3275.75</v>
      </c>
      <c r="E254" s="111"/>
    </row>
    <row r="255" spans="1:5" x14ac:dyDescent="0.25">
      <c r="A255" s="28">
        <v>3431</v>
      </c>
      <c r="B255" s="23" t="s">
        <v>46</v>
      </c>
      <c r="C255" s="16">
        <v>0</v>
      </c>
      <c r="D255" s="93">
        <v>3257.78</v>
      </c>
      <c r="E255" s="111"/>
    </row>
    <row r="256" spans="1:5" x14ac:dyDescent="0.25">
      <c r="A256" s="28">
        <v>3432</v>
      </c>
      <c r="B256" s="23" t="s">
        <v>59</v>
      </c>
      <c r="C256" s="16">
        <v>0</v>
      </c>
      <c r="D256" s="93">
        <v>17.97</v>
      </c>
      <c r="E256" s="111"/>
    </row>
    <row r="257" spans="1:5" x14ac:dyDescent="0.25">
      <c r="A257" s="28">
        <v>3433</v>
      </c>
      <c r="B257" s="23" t="s">
        <v>108</v>
      </c>
      <c r="C257" s="16">
        <v>0</v>
      </c>
      <c r="D257" s="93"/>
      <c r="E257" s="111"/>
    </row>
    <row r="258" spans="1:5" ht="30" x14ac:dyDescent="0.25">
      <c r="A258" s="265">
        <v>37</v>
      </c>
      <c r="B258" s="26" t="s">
        <v>60</v>
      </c>
      <c r="C258" s="14">
        <f>C259</f>
        <v>0</v>
      </c>
      <c r="D258" s="92">
        <f>D259</f>
        <v>0</v>
      </c>
      <c r="E258" s="111"/>
    </row>
    <row r="259" spans="1:5" x14ac:dyDescent="0.25">
      <c r="A259" s="264">
        <v>372</v>
      </c>
      <c r="B259" s="266" t="s">
        <v>61</v>
      </c>
      <c r="C259" s="227"/>
      <c r="D259" s="120">
        <f>D260</f>
        <v>0</v>
      </c>
      <c r="E259" s="111"/>
    </row>
    <row r="260" spans="1:5" x14ac:dyDescent="0.25">
      <c r="A260" s="28">
        <v>3722</v>
      </c>
      <c r="B260" s="23" t="s">
        <v>62</v>
      </c>
      <c r="C260" s="16">
        <v>0</v>
      </c>
      <c r="D260" s="93">
        <v>0</v>
      </c>
      <c r="E260" s="111"/>
    </row>
    <row r="261" spans="1:5" s="84" customFormat="1" ht="30" x14ac:dyDescent="0.25">
      <c r="A261" s="29">
        <v>41</v>
      </c>
      <c r="B261" s="26" t="s">
        <v>145</v>
      </c>
      <c r="C261" s="14">
        <v>0</v>
      </c>
      <c r="D261" s="92">
        <v>2200</v>
      </c>
      <c r="E261" s="111"/>
    </row>
    <row r="262" spans="1:5" s="84" customFormat="1" x14ac:dyDescent="0.25">
      <c r="A262" s="29">
        <v>412</v>
      </c>
      <c r="B262" s="26" t="s">
        <v>146</v>
      </c>
      <c r="C262" s="14">
        <v>0</v>
      </c>
      <c r="D262" s="92">
        <v>2200</v>
      </c>
      <c r="E262" s="111"/>
    </row>
    <row r="263" spans="1:5" x14ac:dyDescent="0.25">
      <c r="A263" s="28">
        <v>4126</v>
      </c>
      <c r="B263" s="23" t="s">
        <v>147</v>
      </c>
      <c r="C263" s="16">
        <v>0</v>
      </c>
      <c r="D263" s="93">
        <v>2200</v>
      </c>
      <c r="E263" s="111"/>
    </row>
    <row r="264" spans="1:5" ht="30" x14ac:dyDescent="0.25">
      <c r="A264" s="29">
        <v>42</v>
      </c>
      <c r="B264" s="26" t="s">
        <v>47</v>
      </c>
      <c r="C264" s="76">
        <f>SUM(C266:C267)</f>
        <v>13250</v>
      </c>
      <c r="D264" s="76">
        <f>SUM(D266:D269)</f>
        <v>35510.1</v>
      </c>
      <c r="E264" s="111">
        <f>D264/C264*100</f>
        <v>268.00075471698108</v>
      </c>
    </row>
    <row r="265" spans="1:5" x14ac:dyDescent="0.25">
      <c r="A265" s="29">
        <v>422</v>
      </c>
      <c r="B265" s="26" t="s">
        <v>48</v>
      </c>
      <c r="C265" s="14">
        <f>C266+C267</f>
        <v>13250</v>
      </c>
      <c r="D265" s="92">
        <v>35510.1</v>
      </c>
      <c r="E265" s="111"/>
    </row>
    <row r="266" spans="1:5" x14ac:dyDescent="0.25">
      <c r="A266" s="28">
        <v>4221</v>
      </c>
      <c r="B266" s="23" t="s">
        <v>49</v>
      </c>
      <c r="C266" s="16">
        <v>5000</v>
      </c>
      <c r="D266" s="93">
        <v>13659</v>
      </c>
      <c r="E266" s="111">
        <f t="shared" ref="E266:E267" si="9">D266/C266*100</f>
        <v>273.17999999999995</v>
      </c>
    </row>
    <row r="267" spans="1:5" x14ac:dyDescent="0.25">
      <c r="A267" s="28">
        <v>4222</v>
      </c>
      <c r="B267" s="23" t="s">
        <v>142</v>
      </c>
      <c r="C267" s="16">
        <v>8250</v>
      </c>
      <c r="D267" s="93">
        <v>4536</v>
      </c>
      <c r="E267" s="111">
        <f t="shared" si="9"/>
        <v>54.981818181818184</v>
      </c>
    </row>
    <row r="268" spans="1:5" s="2" customFormat="1" x14ac:dyDescent="0.25">
      <c r="A268" s="28">
        <v>4226</v>
      </c>
      <c r="B268" s="23" t="s">
        <v>144</v>
      </c>
      <c r="C268" s="16"/>
      <c r="D268" s="94">
        <v>14166</v>
      </c>
      <c r="E268" s="199"/>
    </row>
    <row r="269" spans="1:5" x14ac:dyDescent="0.25">
      <c r="A269" s="28">
        <v>4227</v>
      </c>
      <c r="B269" s="23" t="s">
        <v>167</v>
      </c>
      <c r="C269" s="16"/>
      <c r="D269" s="94">
        <v>3149.1</v>
      </c>
      <c r="E269" s="111"/>
    </row>
    <row r="270" spans="1:5" ht="29.25" customHeight="1" x14ac:dyDescent="0.25">
      <c r="A270" s="285" t="s">
        <v>93</v>
      </c>
      <c r="B270" s="285"/>
      <c r="C270" s="6">
        <f>C218+C225+C253+C258+C261+C264</f>
        <v>400000</v>
      </c>
      <c r="D270" s="92">
        <f>D218+D225+D253+D261+D264</f>
        <v>539548.73</v>
      </c>
      <c r="E270" s="111">
        <f t="shared" si="8"/>
        <v>134.88718249999999</v>
      </c>
    </row>
    <row r="271" spans="1:5" s="84" customFormat="1" x14ac:dyDescent="0.25">
      <c r="A271" s="29">
        <v>92</v>
      </c>
      <c r="B271" s="26" t="s">
        <v>180</v>
      </c>
      <c r="C271" s="14">
        <v>66660</v>
      </c>
      <c r="D271" s="92"/>
      <c r="E271" s="111"/>
    </row>
    <row r="272" spans="1:5" s="84" customFormat="1" x14ac:dyDescent="0.25">
      <c r="A272" s="29">
        <v>922</v>
      </c>
      <c r="B272" s="26" t="s">
        <v>181</v>
      </c>
      <c r="C272" s="14">
        <v>66660</v>
      </c>
      <c r="D272" s="92"/>
      <c r="E272" s="111"/>
    </row>
    <row r="273" spans="1:5" s="2" customFormat="1" x14ac:dyDescent="0.25">
      <c r="A273" s="28">
        <v>9222</v>
      </c>
      <c r="B273" s="23" t="s">
        <v>190</v>
      </c>
      <c r="C273" s="16">
        <v>66660</v>
      </c>
      <c r="D273" s="94"/>
      <c r="E273" s="111"/>
    </row>
    <row r="274" spans="1:5" s="84" customFormat="1" ht="42" customHeight="1" x14ac:dyDescent="0.25">
      <c r="A274" s="285" t="s">
        <v>191</v>
      </c>
      <c r="B274" s="285"/>
      <c r="C274" s="6">
        <v>466660</v>
      </c>
      <c r="D274" s="188">
        <v>539548.73</v>
      </c>
      <c r="E274" s="111">
        <f t="shared" si="8"/>
        <v>115.61923670338147</v>
      </c>
    </row>
    <row r="275" spans="1:5" x14ac:dyDescent="0.25">
      <c r="A275" s="70"/>
      <c r="B275" s="70"/>
      <c r="C275" s="5"/>
      <c r="D275" s="110"/>
      <c r="E275" s="110"/>
    </row>
    <row r="276" spans="1:5" x14ac:dyDescent="0.25">
      <c r="A276" s="70"/>
      <c r="B276" s="70"/>
      <c r="C276" s="5"/>
      <c r="D276" s="110"/>
      <c r="E276" s="110"/>
    </row>
    <row r="277" spans="1:5" x14ac:dyDescent="0.25">
      <c r="A277" s="70"/>
      <c r="B277" s="70"/>
      <c r="C277" s="5"/>
      <c r="D277" s="110"/>
      <c r="E277" s="110"/>
    </row>
    <row r="278" spans="1:5" x14ac:dyDescent="0.25">
      <c r="A278" s="70"/>
      <c r="B278" s="70"/>
      <c r="C278" s="5"/>
      <c r="D278" s="110"/>
      <c r="E278" s="110"/>
    </row>
    <row r="279" spans="1:5" x14ac:dyDescent="0.25">
      <c r="A279" s="70"/>
      <c r="B279" s="70"/>
      <c r="C279" s="5"/>
      <c r="D279" s="110"/>
      <c r="E279" s="110"/>
    </row>
    <row r="280" spans="1:5" x14ac:dyDescent="0.25">
      <c r="A280" s="70"/>
      <c r="B280" s="70"/>
      <c r="C280" s="5"/>
      <c r="D280" s="110"/>
      <c r="E280" s="110"/>
    </row>
    <row r="281" spans="1:5" x14ac:dyDescent="0.25">
      <c r="A281" s="70"/>
      <c r="B281" s="70"/>
      <c r="C281" s="5"/>
      <c r="D281" s="110"/>
      <c r="E281" s="110"/>
    </row>
    <row r="282" spans="1:5" x14ac:dyDescent="0.25">
      <c r="A282" s="70"/>
      <c r="B282" s="70"/>
      <c r="C282" s="5"/>
      <c r="D282" s="110"/>
      <c r="E282" s="110"/>
    </row>
    <row r="283" spans="1:5" x14ac:dyDescent="0.25">
      <c r="A283" s="70"/>
      <c r="B283" s="70"/>
      <c r="C283" s="5"/>
      <c r="D283" s="110"/>
      <c r="E283" s="110"/>
    </row>
    <row r="284" spans="1:5" x14ac:dyDescent="0.25">
      <c r="A284" s="70"/>
      <c r="B284" s="70"/>
      <c r="C284" s="5"/>
      <c r="D284" s="110"/>
      <c r="E284" s="110"/>
    </row>
    <row r="285" spans="1:5" x14ac:dyDescent="0.25">
      <c r="A285" s="70"/>
      <c r="B285" s="70"/>
      <c r="C285" s="5"/>
      <c r="D285" s="110"/>
      <c r="E285" s="110"/>
    </row>
    <row r="286" spans="1:5" x14ac:dyDescent="0.25">
      <c r="A286" s="70"/>
      <c r="B286" s="70"/>
      <c r="C286" s="5"/>
      <c r="D286" s="110"/>
      <c r="E286" s="110"/>
    </row>
    <row r="287" spans="1:5" x14ac:dyDescent="0.25">
      <c r="A287" s="70"/>
      <c r="B287" s="70"/>
      <c r="C287" s="5"/>
      <c r="D287" s="110"/>
      <c r="E287" s="110"/>
    </row>
    <row r="288" spans="1:5" x14ac:dyDescent="0.25">
      <c r="A288" s="70"/>
      <c r="B288" s="70"/>
      <c r="C288" s="5"/>
      <c r="D288" s="110"/>
      <c r="E288" s="110"/>
    </row>
    <row r="289" spans="1:5" x14ac:dyDescent="0.25">
      <c r="A289" s="70"/>
      <c r="B289" s="70"/>
      <c r="C289" s="5"/>
      <c r="D289" s="110"/>
      <c r="E289" s="110"/>
    </row>
    <row r="290" spans="1:5" x14ac:dyDescent="0.25">
      <c r="A290" s="70"/>
      <c r="B290" s="70"/>
      <c r="C290" s="5"/>
      <c r="D290" s="110"/>
      <c r="E290" s="110"/>
    </row>
    <row r="291" spans="1:5" x14ac:dyDescent="0.25">
      <c r="A291" s="70"/>
      <c r="B291" s="70"/>
      <c r="C291" s="5"/>
      <c r="D291" s="110"/>
      <c r="E291" s="110"/>
    </row>
    <row r="292" spans="1:5" x14ac:dyDescent="0.25">
      <c r="A292" s="70"/>
      <c r="B292" s="70"/>
      <c r="C292" s="5"/>
      <c r="D292" s="110"/>
      <c r="E292" s="110"/>
    </row>
    <row r="293" spans="1:5" x14ac:dyDescent="0.25">
      <c r="A293" s="70"/>
      <c r="B293" s="70"/>
      <c r="C293" s="5"/>
      <c r="D293" s="110"/>
      <c r="E293" s="110"/>
    </row>
    <row r="294" spans="1:5" s="179" customFormat="1" ht="39.75" customHeight="1" x14ac:dyDescent="0.35">
      <c r="A294" s="288" t="s">
        <v>87</v>
      </c>
      <c r="B294" s="288"/>
      <c r="C294" s="276"/>
      <c r="D294" s="180"/>
      <c r="E294" s="180"/>
    </row>
    <row r="295" spans="1:5" s="179" customFormat="1" ht="75.75" customHeight="1" x14ac:dyDescent="0.35">
      <c r="A295" s="277" t="s">
        <v>88</v>
      </c>
      <c r="B295" s="277"/>
      <c r="E295" s="180"/>
    </row>
    <row r="296" spans="1:5" s="179" customFormat="1" ht="15.75" customHeight="1" thickBot="1" x14ac:dyDescent="0.3">
      <c r="A296" s="301" t="s">
        <v>81</v>
      </c>
      <c r="B296" s="301"/>
      <c r="E296" s="180"/>
    </row>
    <row r="297" spans="1:5" ht="75.75" thickBot="1" x14ac:dyDescent="0.3">
      <c r="A297" s="64" t="s">
        <v>173</v>
      </c>
      <c r="B297" s="65" t="s">
        <v>79</v>
      </c>
      <c r="C297" s="34" t="s">
        <v>2</v>
      </c>
      <c r="D297" s="208" t="s">
        <v>183</v>
      </c>
      <c r="E297" s="197" t="s">
        <v>161</v>
      </c>
    </row>
    <row r="298" spans="1:5" x14ac:dyDescent="0.25">
      <c r="A298" s="67"/>
      <c r="B298" s="46">
        <v>1</v>
      </c>
      <c r="C298" s="210">
        <v>2</v>
      </c>
      <c r="D298" s="210">
        <v>3</v>
      </c>
      <c r="E298" s="217">
        <v>4</v>
      </c>
    </row>
    <row r="299" spans="1:5" x14ac:dyDescent="0.25">
      <c r="A299" s="218">
        <v>31</v>
      </c>
      <c r="B299" s="57" t="s">
        <v>19</v>
      </c>
      <c r="C299" s="182"/>
      <c r="D299" s="222">
        <f>D301+D303+D304</f>
        <v>7769.91</v>
      </c>
      <c r="E299" s="219"/>
    </row>
    <row r="300" spans="1:5" x14ac:dyDescent="0.25">
      <c r="A300" s="218">
        <v>311</v>
      </c>
      <c r="B300" s="57" t="s">
        <v>174</v>
      </c>
      <c r="C300" s="182"/>
      <c r="D300" s="222">
        <f>D301</f>
        <v>4871.99</v>
      </c>
      <c r="E300" s="219"/>
    </row>
    <row r="301" spans="1:5" x14ac:dyDescent="0.25">
      <c r="A301" s="220">
        <v>3111</v>
      </c>
      <c r="B301" s="221" t="s">
        <v>21</v>
      </c>
      <c r="C301" s="182"/>
      <c r="D301" s="223">
        <v>4871.99</v>
      </c>
      <c r="E301" s="219"/>
    </row>
    <row r="302" spans="1:5" x14ac:dyDescent="0.25">
      <c r="A302" s="218">
        <v>313</v>
      </c>
      <c r="B302" s="57" t="s">
        <v>175</v>
      </c>
      <c r="C302" s="182"/>
      <c r="D302" s="222">
        <f>D303</f>
        <v>669.84</v>
      </c>
      <c r="E302" s="219"/>
    </row>
    <row r="303" spans="1:5" x14ac:dyDescent="0.25">
      <c r="A303" s="220">
        <v>3132</v>
      </c>
      <c r="B303" s="221" t="s">
        <v>176</v>
      </c>
      <c r="C303" s="182"/>
      <c r="D303" s="223">
        <v>669.84</v>
      </c>
      <c r="E303" s="219"/>
    </row>
    <row r="304" spans="1:5" s="84" customFormat="1" x14ac:dyDescent="0.25">
      <c r="A304" s="218">
        <v>312</v>
      </c>
      <c r="B304" s="57" t="s">
        <v>22</v>
      </c>
      <c r="C304" s="182"/>
      <c r="D304" s="222">
        <v>2228.08</v>
      </c>
      <c r="E304" s="219"/>
    </row>
    <row r="305" spans="1:5" x14ac:dyDescent="0.25">
      <c r="A305" s="220">
        <v>3121</v>
      </c>
      <c r="B305" s="221" t="s">
        <v>22</v>
      </c>
      <c r="C305" s="182"/>
      <c r="D305" s="223">
        <v>2228.08</v>
      </c>
      <c r="E305" s="219"/>
    </row>
    <row r="306" spans="1:5" x14ac:dyDescent="0.25">
      <c r="A306" s="51">
        <v>32</v>
      </c>
      <c r="B306" s="15" t="s">
        <v>25</v>
      </c>
      <c r="C306" s="14">
        <f>C308</f>
        <v>61300</v>
      </c>
      <c r="D306" s="76">
        <f>D308</f>
        <v>101560.61</v>
      </c>
      <c r="E306" s="219">
        <f t="shared" ref="E306:E312" si="10">D306/C306*100</f>
        <v>165.67799347471453</v>
      </c>
    </row>
    <row r="307" spans="1:5" ht="16.5" customHeight="1" x14ac:dyDescent="0.25">
      <c r="A307" s="51">
        <v>321</v>
      </c>
      <c r="B307" s="15" t="s">
        <v>26</v>
      </c>
      <c r="C307" s="14">
        <f>C308</f>
        <v>61300</v>
      </c>
      <c r="D307" s="76">
        <f>D308</f>
        <v>101560.61</v>
      </c>
      <c r="E307" s="219">
        <f t="shared" si="10"/>
        <v>165.67799347471453</v>
      </c>
    </row>
    <row r="308" spans="1:5" ht="18" customHeight="1" x14ac:dyDescent="0.25">
      <c r="A308" s="10">
        <v>3211</v>
      </c>
      <c r="B308" s="54" t="s">
        <v>27</v>
      </c>
      <c r="C308" s="16">
        <v>61300</v>
      </c>
      <c r="D308" s="215">
        <v>101560.61</v>
      </c>
      <c r="E308" s="219">
        <f t="shared" si="10"/>
        <v>165.67799347471453</v>
      </c>
    </row>
    <row r="309" spans="1:5" s="84" customFormat="1" ht="15.75" customHeight="1" x14ac:dyDescent="0.25">
      <c r="A309" s="51">
        <v>322</v>
      </c>
      <c r="B309" s="15" t="s">
        <v>29</v>
      </c>
      <c r="C309" s="14"/>
      <c r="D309" s="188">
        <f>D310</f>
        <v>15704.48</v>
      </c>
      <c r="E309" s="219"/>
    </row>
    <row r="310" spans="1:5" ht="15.75" customHeight="1" x14ac:dyDescent="0.25">
      <c r="A310" s="10">
        <v>3221</v>
      </c>
      <c r="B310" s="54" t="s">
        <v>30</v>
      </c>
      <c r="C310" s="16"/>
      <c r="D310" s="215">
        <v>15704.48</v>
      </c>
      <c r="E310" s="219"/>
    </row>
    <row r="311" spans="1:5" ht="18" customHeight="1" x14ac:dyDescent="0.25">
      <c r="A311" s="51">
        <v>42</v>
      </c>
      <c r="B311" s="15" t="s">
        <v>177</v>
      </c>
      <c r="C311" s="188">
        <f>C313</f>
        <v>8700</v>
      </c>
      <c r="D311" s="188">
        <f>D313</f>
        <v>8700</v>
      </c>
      <c r="E311" s="219">
        <f t="shared" si="10"/>
        <v>100</v>
      </c>
    </row>
    <row r="312" spans="1:5" ht="16.5" customHeight="1" x14ac:dyDescent="0.25">
      <c r="A312" s="51">
        <v>422</v>
      </c>
      <c r="B312" s="15" t="s">
        <v>48</v>
      </c>
      <c r="C312" s="188">
        <f>C313</f>
        <v>8700</v>
      </c>
      <c r="D312" s="188">
        <f>D313</f>
        <v>8700</v>
      </c>
      <c r="E312" s="219">
        <f t="shared" si="10"/>
        <v>100</v>
      </c>
    </row>
    <row r="313" spans="1:5" ht="15.75" customHeight="1" x14ac:dyDescent="0.25">
      <c r="A313" s="10">
        <v>4223</v>
      </c>
      <c r="B313" s="54" t="s">
        <v>179</v>
      </c>
      <c r="C313" s="215">
        <v>8700</v>
      </c>
      <c r="D313" s="215">
        <v>8700</v>
      </c>
      <c r="E313" s="219">
        <f t="shared" ref="E313:E318" si="11">D313/C313*100</f>
        <v>100</v>
      </c>
    </row>
    <row r="314" spans="1:5" ht="15.75" customHeight="1" thickBot="1" x14ac:dyDescent="0.3">
      <c r="A314" s="302" t="s">
        <v>178</v>
      </c>
      <c r="B314" s="303"/>
      <c r="C314" s="166">
        <v>70000</v>
      </c>
      <c r="D314" s="166">
        <v>133735</v>
      </c>
      <c r="E314" s="239">
        <f t="shared" si="11"/>
        <v>191.05</v>
      </c>
    </row>
    <row r="315" spans="1:5" ht="17.25" customHeight="1" x14ac:dyDescent="0.25">
      <c r="A315" s="51">
        <v>92</v>
      </c>
      <c r="B315" s="15" t="s">
        <v>180</v>
      </c>
      <c r="C315" s="117">
        <v>20000</v>
      </c>
      <c r="D315" s="238"/>
      <c r="E315" s="219">
        <f t="shared" si="11"/>
        <v>0</v>
      </c>
    </row>
    <row r="316" spans="1:5" ht="17.25" customHeight="1" x14ac:dyDescent="0.25">
      <c r="A316" s="51">
        <v>922</v>
      </c>
      <c r="B316" s="15" t="s">
        <v>181</v>
      </c>
      <c r="C316" s="14">
        <v>20000</v>
      </c>
      <c r="D316" s="188"/>
      <c r="E316" s="219">
        <f t="shared" si="11"/>
        <v>0</v>
      </c>
    </row>
    <row r="317" spans="1:5" s="2" customFormat="1" ht="17.25" customHeight="1" x14ac:dyDescent="0.25">
      <c r="A317" s="10">
        <v>9222</v>
      </c>
      <c r="B317" s="54" t="s">
        <v>182</v>
      </c>
      <c r="C317" s="16">
        <v>20000</v>
      </c>
      <c r="D317" s="215"/>
      <c r="E317" s="219">
        <f t="shared" si="11"/>
        <v>0</v>
      </c>
    </row>
    <row r="318" spans="1:5" ht="15.75" customHeight="1" thickBot="1" x14ac:dyDescent="0.3">
      <c r="A318" s="302" t="s">
        <v>178</v>
      </c>
      <c r="B318" s="303"/>
      <c r="C318" s="73">
        <f>C307+C315+C311</f>
        <v>90000</v>
      </c>
      <c r="D318" s="224">
        <f>D299+D306+D311+D309</f>
        <v>133735</v>
      </c>
      <c r="E318" s="239">
        <f t="shared" si="11"/>
        <v>148.59444444444446</v>
      </c>
    </row>
    <row r="319" spans="1:5" x14ac:dyDescent="0.25">
      <c r="A319" s="207"/>
      <c r="B319" s="207"/>
    </row>
    <row r="320" spans="1:5" x14ac:dyDescent="0.25">
      <c r="A320" s="207"/>
      <c r="B320" s="207"/>
    </row>
    <row r="321" spans="1:5" x14ac:dyDescent="0.25">
      <c r="A321" s="216"/>
      <c r="B321" s="216"/>
    </row>
    <row r="322" spans="1:5" x14ac:dyDescent="0.25">
      <c r="A322" s="216"/>
      <c r="B322" s="216"/>
    </row>
    <row r="323" spans="1:5" x14ac:dyDescent="0.25">
      <c r="A323" s="216"/>
      <c r="B323" s="216"/>
    </row>
    <row r="324" spans="1:5" x14ac:dyDescent="0.25">
      <c r="A324" s="216"/>
      <c r="B324" s="216"/>
    </row>
    <row r="325" spans="1:5" x14ac:dyDescent="0.25">
      <c r="A325" s="216"/>
      <c r="B325" s="216"/>
    </row>
    <row r="326" spans="1:5" x14ac:dyDescent="0.25">
      <c r="A326" s="216"/>
      <c r="B326" s="216"/>
    </row>
    <row r="327" spans="1:5" x14ac:dyDescent="0.25">
      <c r="A327" s="216"/>
      <c r="B327" s="216"/>
    </row>
    <row r="328" spans="1:5" x14ac:dyDescent="0.25">
      <c r="A328" s="216"/>
      <c r="B328" s="216"/>
    </row>
    <row r="329" spans="1:5" x14ac:dyDescent="0.25">
      <c r="A329" s="216"/>
      <c r="B329" s="216"/>
    </row>
    <row r="330" spans="1:5" x14ac:dyDescent="0.25">
      <c r="A330" s="216"/>
      <c r="B330" s="216"/>
    </row>
    <row r="331" spans="1:5" x14ac:dyDescent="0.25">
      <c r="A331" s="216"/>
      <c r="B331" s="216"/>
    </row>
    <row r="332" spans="1:5" x14ac:dyDescent="0.25">
      <c r="A332" s="207"/>
      <c r="B332" s="207"/>
    </row>
    <row r="334" spans="1:5" s="179" customFormat="1" ht="21" x14ac:dyDescent="0.35">
      <c r="A334" s="288" t="s">
        <v>87</v>
      </c>
      <c r="B334" s="288"/>
      <c r="C334" s="276"/>
      <c r="D334" s="180"/>
      <c r="E334" s="180"/>
    </row>
    <row r="335" spans="1:5" s="179" customFormat="1" ht="21" x14ac:dyDescent="0.35">
      <c r="A335" s="279"/>
      <c r="B335" s="279" t="s">
        <v>187</v>
      </c>
      <c r="C335" s="276"/>
      <c r="D335" s="180"/>
      <c r="E335" s="180"/>
    </row>
    <row r="336" spans="1:5" s="179" customFormat="1" ht="21" x14ac:dyDescent="0.35">
      <c r="A336" s="277" t="s">
        <v>88</v>
      </c>
      <c r="B336" s="277"/>
      <c r="C336" s="276"/>
      <c r="D336" s="180"/>
      <c r="E336" s="180"/>
    </row>
    <row r="337" spans="1:5" s="179" customFormat="1" x14ac:dyDescent="0.25">
      <c r="A337" s="278" t="s">
        <v>99</v>
      </c>
      <c r="B337" s="278"/>
      <c r="C337" s="276"/>
      <c r="D337" s="180"/>
      <c r="E337" s="180"/>
    </row>
    <row r="338" spans="1:5" ht="15.75" thickBot="1" x14ac:dyDescent="0.3"/>
    <row r="339" spans="1:5" ht="60.75" thickBot="1" x14ac:dyDescent="0.3">
      <c r="A339" s="64" t="s">
        <v>0</v>
      </c>
      <c r="B339" s="65" t="s">
        <v>79</v>
      </c>
      <c r="C339" s="66" t="s">
        <v>2</v>
      </c>
      <c r="D339" s="109" t="s">
        <v>68</v>
      </c>
      <c r="E339" s="197" t="s">
        <v>4</v>
      </c>
    </row>
    <row r="340" spans="1:5" x14ac:dyDescent="0.25">
      <c r="A340" s="78"/>
      <c r="B340" s="81">
        <v>1</v>
      </c>
      <c r="C340" s="47">
        <v>2</v>
      </c>
      <c r="D340" s="122">
        <v>3</v>
      </c>
      <c r="E340" s="198" t="s">
        <v>156</v>
      </c>
    </row>
    <row r="341" spans="1:5" x14ac:dyDescent="0.25">
      <c r="A341" s="79">
        <v>32</v>
      </c>
      <c r="B341" s="51" t="s">
        <v>25</v>
      </c>
      <c r="C341" s="14">
        <f>C342+C344</f>
        <v>46000</v>
      </c>
      <c r="D341" s="92">
        <f>D342+D344</f>
        <v>44000</v>
      </c>
      <c r="E341" s="119">
        <f>D341/C341*100</f>
        <v>95.652173913043484</v>
      </c>
    </row>
    <row r="342" spans="1:5" ht="29.25" customHeight="1" x14ac:dyDescent="0.25">
      <c r="A342" s="79">
        <v>321</v>
      </c>
      <c r="B342" s="51" t="s">
        <v>26</v>
      </c>
      <c r="C342" s="14">
        <f>C343</f>
        <v>16000</v>
      </c>
      <c r="D342" s="14">
        <f>D343</f>
        <v>12000</v>
      </c>
      <c r="E342" s="119">
        <f t="shared" ref="E342:E348" si="12">D342/C342*100</f>
        <v>75</v>
      </c>
    </row>
    <row r="343" spans="1:5" ht="29.25" customHeight="1" x14ac:dyDescent="0.25">
      <c r="A343" s="80">
        <v>3211</v>
      </c>
      <c r="B343" s="82" t="s">
        <v>27</v>
      </c>
      <c r="C343" s="16">
        <v>16000</v>
      </c>
      <c r="D343" s="93">
        <v>12000</v>
      </c>
      <c r="E343" s="119">
        <f t="shared" si="12"/>
        <v>75</v>
      </c>
    </row>
    <row r="344" spans="1:5" ht="29.25" customHeight="1" x14ac:dyDescent="0.25">
      <c r="A344" s="118">
        <v>323</v>
      </c>
      <c r="B344" s="83" t="s">
        <v>33</v>
      </c>
      <c r="C344" s="117">
        <f>C346</f>
        <v>30000</v>
      </c>
      <c r="D344" s="120">
        <f>D345+D347+D346</f>
        <v>32000</v>
      </c>
      <c r="E344" s="119">
        <f t="shared" si="12"/>
        <v>106.66666666666667</v>
      </c>
    </row>
    <row r="345" spans="1:5" s="2" customFormat="1" ht="29.25" customHeight="1" x14ac:dyDescent="0.25">
      <c r="A345" s="225">
        <v>3233</v>
      </c>
      <c r="B345" s="226" t="s">
        <v>52</v>
      </c>
      <c r="C345" s="227"/>
      <c r="D345" s="228">
        <v>1275</v>
      </c>
      <c r="E345" s="159"/>
    </row>
    <row r="346" spans="1:5" s="2" customFormat="1" ht="29.25" customHeight="1" x14ac:dyDescent="0.25">
      <c r="A346" s="225">
        <v>3237</v>
      </c>
      <c r="B346" s="226" t="s">
        <v>55</v>
      </c>
      <c r="C346" s="227">
        <v>30000</v>
      </c>
      <c r="D346" s="228">
        <v>28725</v>
      </c>
      <c r="E346" s="159"/>
    </row>
    <row r="347" spans="1:5" s="2" customFormat="1" ht="29.25" customHeight="1" x14ac:dyDescent="0.25">
      <c r="A347" s="225">
        <v>3239</v>
      </c>
      <c r="B347" s="226" t="s">
        <v>38</v>
      </c>
      <c r="C347" s="227"/>
      <c r="D347" s="228">
        <v>2000</v>
      </c>
      <c r="E347" s="159"/>
    </row>
    <row r="348" spans="1:5" ht="15.75" thickBot="1" x14ac:dyDescent="0.3">
      <c r="A348" s="295" t="s">
        <v>100</v>
      </c>
      <c r="B348" s="296"/>
      <c r="C348" s="73">
        <f>C341</f>
        <v>46000</v>
      </c>
      <c r="D348" s="73">
        <f>D341</f>
        <v>44000</v>
      </c>
      <c r="E348" s="267">
        <f t="shared" si="12"/>
        <v>95.652173913043484</v>
      </c>
    </row>
    <row r="349" spans="1:5" ht="37.5" customHeight="1" x14ac:dyDescent="0.25"/>
    <row r="350" spans="1:5" ht="37.5" customHeight="1" x14ac:dyDescent="0.25"/>
    <row r="351" spans="1:5" s="179" customFormat="1" ht="21" x14ac:dyDescent="0.35">
      <c r="A351" s="288" t="s">
        <v>87</v>
      </c>
      <c r="B351" s="288"/>
      <c r="C351" s="276"/>
      <c r="D351" s="180"/>
      <c r="E351" s="180"/>
    </row>
    <row r="352" spans="1:5" s="179" customFormat="1" ht="21" x14ac:dyDescent="0.35">
      <c r="A352" s="277" t="s">
        <v>88</v>
      </c>
      <c r="B352" s="277"/>
      <c r="C352" s="276"/>
      <c r="D352" s="180"/>
      <c r="E352" s="180"/>
    </row>
    <row r="353" spans="1:5" s="179" customFormat="1" x14ac:dyDescent="0.25">
      <c r="A353" s="278" t="s">
        <v>169</v>
      </c>
      <c r="B353" s="278"/>
      <c r="C353" s="276"/>
      <c r="D353" s="180"/>
      <c r="E353" s="180"/>
    </row>
    <row r="354" spans="1:5" ht="15.75" thickBot="1" x14ac:dyDescent="0.3"/>
    <row r="355" spans="1:5" ht="60.75" thickBot="1" x14ac:dyDescent="0.3">
      <c r="A355" s="64" t="s">
        <v>0</v>
      </c>
      <c r="B355" s="65" t="s">
        <v>79</v>
      </c>
      <c r="C355" s="66" t="s">
        <v>2</v>
      </c>
      <c r="D355" s="109" t="s">
        <v>68</v>
      </c>
      <c r="E355" s="197" t="s">
        <v>4</v>
      </c>
    </row>
    <row r="356" spans="1:5" x14ac:dyDescent="0.25">
      <c r="A356" s="78"/>
      <c r="B356" s="81">
        <v>1</v>
      </c>
      <c r="C356" s="47">
        <v>2</v>
      </c>
      <c r="D356" s="122">
        <v>3</v>
      </c>
      <c r="E356" s="198" t="s">
        <v>156</v>
      </c>
    </row>
    <row r="357" spans="1:5" x14ac:dyDescent="0.25">
      <c r="A357" s="79">
        <v>32</v>
      </c>
      <c r="B357" s="51" t="s">
        <v>25</v>
      </c>
      <c r="C357" s="14">
        <f>C358</f>
        <v>0</v>
      </c>
      <c r="D357" s="76">
        <f>D358</f>
        <v>25000</v>
      </c>
      <c r="E357" s="119"/>
    </row>
    <row r="358" spans="1:5" ht="29.25" customHeight="1" x14ac:dyDescent="0.25">
      <c r="A358" s="79">
        <v>323</v>
      </c>
      <c r="B358" s="51" t="s">
        <v>33</v>
      </c>
      <c r="C358" s="14"/>
      <c r="D358" s="92">
        <f>D359</f>
        <v>25000</v>
      </c>
      <c r="E358" s="119"/>
    </row>
    <row r="359" spans="1:5" ht="29.25" customHeight="1" x14ac:dyDescent="0.25">
      <c r="A359" s="80">
        <v>3237</v>
      </c>
      <c r="B359" s="82" t="s">
        <v>55</v>
      </c>
      <c r="C359" s="16"/>
      <c r="D359" s="93">
        <v>25000</v>
      </c>
      <c r="E359" s="119"/>
    </row>
    <row r="360" spans="1:5" ht="15.75" thickBot="1" x14ac:dyDescent="0.3">
      <c r="A360" s="295" t="s">
        <v>170</v>
      </c>
      <c r="B360" s="296"/>
      <c r="C360" s="73">
        <f>C359</f>
        <v>0</v>
      </c>
      <c r="D360" s="229">
        <f>D359</f>
        <v>25000</v>
      </c>
      <c r="E360" s="119"/>
    </row>
    <row r="361" spans="1:5" ht="21" x14ac:dyDescent="0.35">
      <c r="A361" s="71" t="s">
        <v>102</v>
      </c>
      <c r="B361" s="71"/>
    </row>
    <row r="363" spans="1:5" s="179" customFormat="1" ht="21" x14ac:dyDescent="0.35">
      <c r="A363" s="288" t="s">
        <v>96</v>
      </c>
      <c r="B363" s="288"/>
      <c r="C363" s="276"/>
    </row>
    <row r="364" spans="1:5" s="179" customFormat="1" ht="21" x14ac:dyDescent="0.35">
      <c r="A364" s="277" t="s">
        <v>101</v>
      </c>
      <c r="B364" s="277"/>
      <c r="C364" s="276"/>
    </row>
    <row r="365" spans="1:5" s="179" customFormat="1" ht="15.75" thickBot="1" x14ac:dyDescent="0.3">
      <c r="A365" s="278" t="s">
        <v>78</v>
      </c>
      <c r="B365" s="278"/>
      <c r="C365" s="276"/>
    </row>
    <row r="366" spans="1:5" ht="60.75" thickBot="1" x14ac:dyDescent="0.3">
      <c r="A366" s="64" t="s">
        <v>0</v>
      </c>
      <c r="B366" s="65" t="s">
        <v>79</v>
      </c>
      <c r="C366" s="66" t="s">
        <v>2</v>
      </c>
      <c r="D366" s="208" t="s">
        <v>68</v>
      </c>
      <c r="E366" s="209" t="s">
        <v>4</v>
      </c>
    </row>
    <row r="367" spans="1:5" x14ac:dyDescent="0.25">
      <c r="A367" s="67"/>
      <c r="B367" s="46">
        <v>1</v>
      </c>
      <c r="C367" s="47">
        <v>2</v>
      </c>
      <c r="D367" s="210">
        <v>3</v>
      </c>
      <c r="E367" s="211" t="s">
        <v>172</v>
      </c>
    </row>
    <row r="368" spans="1:5" x14ac:dyDescent="0.25">
      <c r="A368" s="51">
        <v>32</v>
      </c>
      <c r="B368" s="15" t="s">
        <v>25</v>
      </c>
      <c r="C368" s="16">
        <f>C370</f>
        <v>37300</v>
      </c>
      <c r="D368" s="213">
        <f>D369</f>
        <v>15317.1</v>
      </c>
      <c r="E368" s="212">
        <f>D368/C368*100</f>
        <v>41.064611260053617</v>
      </c>
    </row>
    <row r="369" spans="1:5" ht="27.75" customHeight="1" x14ac:dyDescent="0.25">
      <c r="A369" s="51">
        <v>329</v>
      </c>
      <c r="B369" s="99" t="s">
        <v>40</v>
      </c>
      <c r="C369" s="14">
        <f>C371</f>
        <v>37300</v>
      </c>
      <c r="D369" s="188">
        <f>D370</f>
        <v>15317.1</v>
      </c>
      <c r="E369" s="268">
        <f t="shared" ref="E369:E371" si="13">D369/C369*100</f>
        <v>41.064611260053617</v>
      </c>
    </row>
    <row r="370" spans="1:5" ht="30" x14ac:dyDescent="0.25">
      <c r="A370" s="63">
        <v>3291</v>
      </c>
      <c r="B370" s="23" t="s">
        <v>98</v>
      </c>
      <c r="C370" s="16">
        <v>37300</v>
      </c>
      <c r="D370" s="214">
        <v>15317.1</v>
      </c>
      <c r="E370" s="212">
        <f t="shared" si="13"/>
        <v>41.064611260053617</v>
      </c>
    </row>
    <row r="371" spans="1:5" s="84" customFormat="1" ht="15.75" thickBot="1" x14ac:dyDescent="0.3">
      <c r="A371" s="295" t="s">
        <v>97</v>
      </c>
      <c r="B371" s="296"/>
      <c r="C371" s="73">
        <f>C368</f>
        <v>37300</v>
      </c>
      <c r="D371" s="224">
        <f>E365+D368</f>
        <v>15317.1</v>
      </c>
      <c r="E371" s="269">
        <f t="shared" si="13"/>
        <v>41.064611260053617</v>
      </c>
    </row>
    <row r="378" spans="1:5" x14ac:dyDescent="0.25">
      <c r="D378" s="87" t="s">
        <v>171</v>
      </c>
    </row>
    <row r="380" spans="1:5" x14ac:dyDescent="0.25">
      <c r="D380" s="87" t="s">
        <v>188</v>
      </c>
    </row>
    <row r="387" spans="1:5" x14ac:dyDescent="0.25">
      <c r="A387" t="s">
        <v>199</v>
      </c>
    </row>
    <row r="388" spans="1:5" x14ac:dyDescent="0.25">
      <c r="A388" t="s">
        <v>200</v>
      </c>
    </row>
    <row r="389" spans="1:5" x14ac:dyDescent="0.25">
      <c r="A389" t="s">
        <v>206</v>
      </c>
    </row>
    <row r="393" spans="1:5" x14ac:dyDescent="0.25">
      <c r="A393" t="s">
        <v>201</v>
      </c>
    </row>
    <row r="396" spans="1:5" x14ac:dyDescent="0.25">
      <c r="C396" s="1" t="s">
        <v>204</v>
      </c>
      <c r="D396" s="87" t="s">
        <v>203</v>
      </c>
      <c r="E396" s="87" t="s">
        <v>205</v>
      </c>
    </row>
    <row r="398" spans="1:5" x14ac:dyDescent="0.25">
      <c r="D398" s="87" t="s">
        <v>202</v>
      </c>
    </row>
  </sheetData>
  <mergeCells count="27">
    <mergeCell ref="A363:B363"/>
    <mergeCell ref="A371:B371"/>
    <mergeCell ref="B49:D49"/>
    <mergeCell ref="A334:B334"/>
    <mergeCell ref="A348:B348"/>
    <mergeCell ref="A294:B294"/>
    <mergeCell ref="A114:B114"/>
    <mergeCell ref="A351:B351"/>
    <mergeCell ref="A360:B360"/>
    <mergeCell ref="A296:B296"/>
    <mergeCell ref="A318:B318"/>
    <mergeCell ref="A274:B274"/>
    <mergeCell ref="A314:B314"/>
    <mergeCell ref="B1:D1"/>
    <mergeCell ref="A179:B179"/>
    <mergeCell ref="A270:B270"/>
    <mergeCell ref="A70:B70"/>
    <mergeCell ref="A124:B124"/>
    <mergeCell ref="A211:B211"/>
    <mergeCell ref="A214:B214"/>
    <mergeCell ref="A2:E2"/>
    <mergeCell ref="B48:D48"/>
    <mergeCell ref="B51:D51"/>
    <mergeCell ref="A60:B60"/>
    <mergeCell ref="A64:B64"/>
    <mergeCell ref="A93:B93"/>
    <mergeCell ref="A104:B10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IZVJEŠTAJ O IZVRŠENJU- OPĆI DIO</vt:lpstr>
      <vt:lpstr>IZVRŠ.PO EKON.KLAS.POS.DIO</vt:lpstr>
      <vt:lpstr>PRIH.I RASH.PO IZVORIMA FINANC.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Stošić</dc:creator>
  <cp:lastModifiedBy>Anka</cp:lastModifiedBy>
  <cp:lastPrinted>2023-03-30T10:04:11Z</cp:lastPrinted>
  <dcterms:created xsi:type="dcterms:W3CDTF">2022-03-14T10:34:31Z</dcterms:created>
  <dcterms:modified xsi:type="dcterms:W3CDTF">2023-03-30T10:16:17Z</dcterms:modified>
</cp:coreProperties>
</file>