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 activeTab="2"/>
  </bookViews>
  <sheets>
    <sheet name="IZVJEŠTAJ O IZVRŠENJU- OPĆI DIO" sheetId="4" r:id="rId1"/>
    <sheet name="IZVRŠ.PO EKON.KLAS.POS.DIO" sheetId="2" r:id="rId2"/>
    <sheet name="PRIH.I RASH.PO IZVORIMA FINANC." sheetId="3" r:id="rId3"/>
    <sheet name="List1" sheetId="5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9" i="3" l="1"/>
  <c r="E365" i="3"/>
  <c r="C229" i="3"/>
  <c r="C252" i="3"/>
  <c r="C257" i="3"/>
  <c r="C261" i="3"/>
  <c r="C260" i="3" s="1"/>
  <c r="C264" i="3"/>
  <c r="C263" i="3" s="1"/>
  <c r="E167" i="3"/>
  <c r="C149" i="3"/>
  <c r="E70" i="3" l="1"/>
  <c r="C276" i="3"/>
  <c r="C282" i="3" s="1"/>
  <c r="D277" i="3"/>
  <c r="D276" i="3" l="1"/>
  <c r="D282" i="3" s="1"/>
  <c r="D6" i="4" l="1"/>
  <c r="G111" i="2"/>
  <c r="F111" i="2"/>
  <c r="F100" i="2" l="1"/>
  <c r="F101" i="2"/>
  <c r="F89" i="2"/>
  <c r="F69" i="2"/>
  <c r="F70" i="2"/>
  <c r="F71" i="2"/>
  <c r="F72" i="2"/>
  <c r="F74" i="2"/>
  <c r="F75" i="2"/>
  <c r="F76" i="2"/>
  <c r="F77" i="2"/>
  <c r="F81" i="2"/>
  <c r="F82" i="2"/>
  <c r="F83" i="2"/>
  <c r="F84" i="2"/>
  <c r="F85" i="2"/>
  <c r="F53" i="2"/>
  <c r="F55" i="2"/>
  <c r="F57" i="2"/>
  <c r="F60" i="2"/>
  <c r="F61" i="2"/>
  <c r="F62" i="2"/>
  <c r="F64" i="2"/>
  <c r="F65" i="2"/>
  <c r="F66" i="2"/>
  <c r="F67" i="2"/>
  <c r="C59" i="2"/>
  <c r="C98" i="2"/>
  <c r="C97" i="2" s="1"/>
  <c r="C52" i="2"/>
  <c r="C51" i="2" s="1"/>
  <c r="C54" i="2"/>
  <c r="C87" i="2"/>
  <c r="C88" i="2"/>
  <c r="C80" i="2"/>
  <c r="C68" i="2"/>
  <c r="C63" i="2"/>
  <c r="C58" i="2" s="1"/>
  <c r="C56" i="2"/>
  <c r="C18" i="2"/>
  <c r="C15" i="2"/>
  <c r="C13" i="2"/>
  <c r="C10" i="2"/>
  <c r="C8" i="2"/>
  <c r="F9" i="2"/>
  <c r="F11" i="2"/>
  <c r="F14" i="2"/>
  <c r="F17" i="2"/>
  <c r="F19" i="2"/>
  <c r="C21" i="2" l="1"/>
  <c r="F52" i="2"/>
  <c r="C108" i="2"/>
  <c r="D98" i="2" l="1"/>
  <c r="D97" i="2" s="1"/>
  <c r="D78" i="2"/>
  <c r="D80" i="2"/>
  <c r="D87" i="2"/>
  <c r="D88" i="2"/>
  <c r="D91" i="2"/>
  <c r="D92" i="2"/>
  <c r="D94" i="2"/>
  <c r="D377" i="3" l="1"/>
  <c r="C376" i="3"/>
  <c r="C379" i="3" s="1"/>
  <c r="C377" i="3" s="1"/>
  <c r="D261" i="3"/>
  <c r="D260" i="3" s="1"/>
  <c r="D264" i="3"/>
  <c r="C153" i="3"/>
  <c r="D170" i="3"/>
  <c r="C170" i="3"/>
  <c r="C158" i="3"/>
  <c r="D376" i="3" l="1"/>
  <c r="D127" i="3"/>
  <c r="C125" i="3"/>
  <c r="D379" i="3" l="1"/>
  <c r="E16" i="3"/>
  <c r="D263" i="3" l="1"/>
  <c r="E92" i="2"/>
  <c r="E91" i="2" s="1"/>
  <c r="C363" i="3"/>
  <c r="D351" i="3"/>
  <c r="C337" i="3"/>
  <c r="D335" i="3"/>
  <c r="C335" i="3"/>
  <c r="D337" i="3"/>
  <c r="C334" i="3" l="1"/>
  <c r="C341" i="3" s="1"/>
  <c r="C304" i="3"/>
  <c r="C303" i="3"/>
  <c r="D304" i="3"/>
  <c r="D303" i="3"/>
  <c r="D301" i="3"/>
  <c r="D299" i="3"/>
  <c r="D298" i="3"/>
  <c r="C299" i="3"/>
  <c r="C298" i="3"/>
  <c r="D291" i="3"/>
  <c r="D294" i="3"/>
  <c r="D292" i="3"/>
  <c r="E300" i="3"/>
  <c r="C310" i="3" l="1"/>
  <c r="D310" i="3"/>
  <c r="E299" i="3"/>
  <c r="E298" i="3"/>
  <c r="D57" i="3"/>
  <c r="E310" i="3" l="1"/>
  <c r="D364" i="3"/>
  <c r="D363" i="3" s="1"/>
  <c r="E363" i="3" s="1"/>
  <c r="C366" i="3"/>
  <c r="C364" i="3" l="1"/>
  <c r="E364" i="3" s="1"/>
  <c r="D366" i="3"/>
  <c r="E366" i="3" s="1"/>
  <c r="D353" i="3" l="1"/>
  <c r="C353" i="3"/>
  <c r="D350" i="3"/>
  <c r="C350" i="3"/>
  <c r="C25" i="3" l="1"/>
  <c r="D25" i="3"/>
  <c r="D225" i="3"/>
  <c r="D246" i="3"/>
  <c r="E266" i="3"/>
  <c r="E265" i="3"/>
  <c r="C234" i="3"/>
  <c r="E243" i="3"/>
  <c r="E248" i="3"/>
  <c r="E228" i="3"/>
  <c r="E231" i="3"/>
  <c r="E232" i="3"/>
  <c r="E233" i="3"/>
  <c r="E235" i="3"/>
  <c r="E236" i="3"/>
  <c r="E237" i="3"/>
  <c r="E238" i="3"/>
  <c r="E241" i="3"/>
  <c r="E8" i="2"/>
  <c r="F8" i="2" s="1"/>
  <c r="D158" i="3"/>
  <c r="E158" i="3" s="1"/>
  <c r="E174" i="3"/>
  <c r="E178" i="3"/>
  <c r="E159" i="3"/>
  <c r="E161" i="3"/>
  <c r="E162" i="3"/>
  <c r="E164" i="3"/>
  <c r="E165" i="3"/>
  <c r="E166" i="3"/>
  <c r="E171" i="3"/>
  <c r="E173" i="3"/>
  <c r="E143" i="3"/>
  <c r="E145" i="3"/>
  <c r="E147" i="3"/>
  <c r="E151" i="3"/>
  <c r="E154" i="3"/>
  <c r="E155" i="3"/>
  <c r="C146" i="3"/>
  <c r="C144" i="3"/>
  <c r="C142" i="3"/>
  <c r="C141" i="3" l="1"/>
  <c r="E263" i="3"/>
  <c r="E25" i="3"/>
  <c r="D177" i="3"/>
  <c r="E177" i="3" s="1"/>
  <c r="D117" i="3"/>
  <c r="E105" i="3" l="1"/>
  <c r="D104" i="3"/>
  <c r="C104" i="3"/>
  <c r="E94" i="3"/>
  <c r="E69" i="3"/>
  <c r="E58" i="3"/>
  <c r="E104" i="3" l="1"/>
  <c r="D24" i="3"/>
  <c r="E9" i="3"/>
  <c r="E11" i="3"/>
  <c r="E12" i="3"/>
  <c r="E14" i="3"/>
  <c r="E15" i="3"/>
  <c r="E18" i="3"/>
  <c r="E19" i="3"/>
  <c r="E8" i="3"/>
  <c r="G17" i="2"/>
  <c r="G14" i="2"/>
  <c r="G9" i="2"/>
  <c r="G11" i="2"/>
  <c r="E105" i="2"/>
  <c r="E104" i="2" s="1"/>
  <c r="E95" i="2"/>
  <c r="E94" i="2" s="1"/>
  <c r="G99" i="2"/>
  <c r="G100" i="2"/>
  <c r="G101" i="2"/>
  <c r="G82" i="2"/>
  <c r="G83" i="2"/>
  <c r="G84" i="2"/>
  <c r="G85" i="2"/>
  <c r="G89" i="2"/>
  <c r="G81" i="2"/>
  <c r="G74" i="2"/>
  <c r="G75" i="2"/>
  <c r="G76" i="2"/>
  <c r="G77" i="2"/>
  <c r="G72" i="2"/>
  <c r="G71" i="2"/>
  <c r="G70" i="2"/>
  <c r="G57" i="2"/>
  <c r="G60" i="2"/>
  <c r="G61" i="2"/>
  <c r="G62" i="2"/>
  <c r="G64" i="2"/>
  <c r="G65" i="2"/>
  <c r="G66" i="2"/>
  <c r="G67" i="2"/>
  <c r="G69" i="2"/>
  <c r="G53" i="2"/>
  <c r="G55" i="2"/>
  <c r="E18" i="2" l="1"/>
  <c r="F18" i="2" s="1"/>
  <c r="E10" i="2"/>
  <c r="F10" i="2" s="1"/>
  <c r="E337" i="3" l="1"/>
  <c r="D258" i="3"/>
  <c r="D253" i="3"/>
  <c r="D244" i="3"/>
  <c r="D234" i="3"/>
  <c r="E234" i="3" s="1"/>
  <c r="D229" i="3"/>
  <c r="E229" i="3" s="1"/>
  <c r="D222" i="3"/>
  <c r="D220" i="3"/>
  <c r="D218" i="3"/>
  <c r="E170" i="3"/>
  <c r="D168" i="3"/>
  <c r="D153" i="3"/>
  <c r="E153" i="3" s="1"/>
  <c r="D149" i="3"/>
  <c r="E149" i="3" s="1"/>
  <c r="D146" i="3"/>
  <c r="E146" i="3" s="1"/>
  <c r="D144" i="3"/>
  <c r="E144" i="3" s="1"/>
  <c r="D142" i="3"/>
  <c r="E142" i="3" s="1"/>
  <c r="D257" i="3" l="1"/>
  <c r="D9" i="4"/>
  <c r="D12" i="4" s="1"/>
  <c r="C9" i="4"/>
  <c r="B9" i="4"/>
  <c r="C6" i="4"/>
  <c r="B6" i="4"/>
  <c r="B12" i="4" l="1"/>
  <c r="C12" i="4"/>
  <c r="D334" i="3"/>
  <c r="D341" i="3" s="1"/>
  <c r="D217" i="3" l="1"/>
  <c r="E98" i="2" l="1"/>
  <c r="F98" i="2" s="1"/>
  <c r="E88" i="2"/>
  <c r="E80" i="2"/>
  <c r="F80" i="2" s="1"/>
  <c r="E78" i="2"/>
  <c r="E68" i="2"/>
  <c r="F68" i="2" s="1"/>
  <c r="E63" i="2"/>
  <c r="F63" i="2" s="1"/>
  <c r="E59" i="2"/>
  <c r="F59" i="2" s="1"/>
  <c r="E56" i="2"/>
  <c r="F56" i="2" s="1"/>
  <c r="E54" i="2"/>
  <c r="F54" i="2" s="1"/>
  <c r="E87" i="2" l="1"/>
  <c r="F87" i="2" s="1"/>
  <c r="F88" i="2"/>
  <c r="G52" i="2"/>
  <c r="E51" i="2"/>
  <c r="E13" i="2"/>
  <c r="F13" i="2" s="1"/>
  <c r="F51" i="2" l="1"/>
  <c r="D252" i="3"/>
  <c r="D176" i="3"/>
  <c r="E176" i="3" s="1"/>
  <c r="D148" i="3"/>
  <c r="D141" i="3"/>
  <c r="E141" i="3" s="1"/>
  <c r="D102" i="3"/>
  <c r="D93" i="3"/>
  <c r="D68" i="3"/>
  <c r="E15" i="2"/>
  <c r="F15" i="2" s="1"/>
  <c r="D180" i="3" l="1"/>
  <c r="D95" i="3"/>
  <c r="D72" i="3"/>
  <c r="D224" i="3" l="1"/>
  <c r="D269" i="3" s="1"/>
  <c r="E97" i="2"/>
  <c r="F97" i="2" s="1"/>
  <c r="E58" i="2"/>
  <c r="F58" i="2" l="1"/>
  <c r="E108" i="2"/>
  <c r="F108" i="2" s="1"/>
  <c r="E341" i="3"/>
  <c r="E334" i="3"/>
  <c r="C225" i="3" l="1"/>
  <c r="E225" i="3" s="1"/>
  <c r="C222" i="3"/>
  <c r="C220" i="3"/>
  <c r="C246" i="3" l="1"/>
  <c r="E246" i="3" s="1"/>
  <c r="C217" i="3"/>
  <c r="C148" i="3"/>
  <c r="C180" i="3" s="1"/>
  <c r="E180" i="3" s="1"/>
  <c r="D106" i="3"/>
  <c r="C102" i="3"/>
  <c r="C68" i="3"/>
  <c r="C93" i="3"/>
  <c r="C57" i="3"/>
  <c r="C60" i="3" s="1"/>
  <c r="C24" i="3"/>
  <c r="E24" i="3" s="1"/>
  <c r="C224" i="3" l="1"/>
  <c r="C269" i="3" s="1"/>
  <c r="E148" i="3"/>
  <c r="C95" i="3"/>
  <c r="E95" i="3" s="1"/>
  <c r="E93" i="3"/>
  <c r="C106" i="3"/>
  <c r="E106" i="3" s="1"/>
  <c r="E102" i="3"/>
  <c r="E57" i="3"/>
  <c r="C72" i="3"/>
  <c r="E72" i="3" s="1"/>
  <c r="E68" i="3"/>
  <c r="D60" i="3"/>
  <c r="E60" i="3" s="1"/>
  <c r="G98" i="2"/>
  <c r="G80" i="2"/>
  <c r="D68" i="2"/>
  <c r="G68" i="2" s="1"/>
  <c r="D63" i="2"/>
  <c r="G63" i="2" s="1"/>
  <c r="D59" i="2"/>
  <c r="G59" i="2" s="1"/>
  <c r="D56" i="2"/>
  <c r="G56" i="2" s="1"/>
  <c r="D54" i="2"/>
  <c r="D15" i="2"/>
  <c r="G15" i="2" s="1"/>
  <c r="D13" i="2"/>
  <c r="G13" i="2" s="1"/>
  <c r="D10" i="2"/>
  <c r="G10" i="2" s="1"/>
  <c r="D8" i="2"/>
  <c r="G54" i="2" l="1"/>
  <c r="D51" i="2"/>
  <c r="E224" i="3"/>
  <c r="E269" i="3"/>
  <c r="G8" i="2"/>
  <c r="G97" i="2"/>
  <c r="G87" i="2"/>
  <c r="G88" i="2"/>
  <c r="D21" i="2"/>
  <c r="E21" i="2"/>
  <c r="F21" i="2" s="1"/>
  <c r="D58" i="2"/>
  <c r="G58" i="2" s="1"/>
  <c r="D108" i="2" l="1"/>
  <c r="G21" i="2"/>
  <c r="G51" i="2"/>
  <c r="G108" i="2" l="1"/>
  <c r="E230" i="3"/>
</calcChain>
</file>

<file path=xl/sharedStrings.xml><?xml version="1.0" encoding="utf-8"?>
<sst xmlns="http://schemas.openxmlformats.org/spreadsheetml/2006/main" count="472" uniqueCount="221">
  <si>
    <t>Račun prihoda/primitka</t>
  </si>
  <si>
    <t xml:space="preserve">Naziv računa </t>
  </si>
  <si>
    <t>Indeks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</si>
  <si>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</si>
  <si>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</si>
  <si>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</si>
  <si>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</t>
  </si>
  <si>
    <t>Prihodi od prodaje proizvoda i robe te pruženih usluga iprihodi od donacija</t>
  </si>
  <si>
    <t>Prihodi po posebnim propisima</t>
  </si>
  <si>
    <t>Sufininaciranje cijene usluge, participacije i sl.</t>
  </si>
  <si>
    <t xml:space="preserve">Pomoći iz inozemstva i od subjekata unutar općeg proračuna </t>
  </si>
  <si>
    <t>Pomoći od izvanproračunskih korisnika</t>
  </si>
  <si>
    <t>Pomoći proračunskim korisnicima iz proračuna koji im nije nadležan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</si>
  <si>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</si>
  <si>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 EKONOMSKOJ KLASIFIKACIJI</t>
  </si>
  <si>
    <t>PRIHODI I PRIMICI</t>
  </si>
  <si>
    <t>RASHODI I IZDACI</t>
  </si>
  <si>
    <t>Rashodi za zaposlene</t>
  </si>
  <si>
    <t>Plaće</t>
  </si>
  <si>
    <t>Plaće za redovan rad</t>
  </si>
  <si>
    <t>Ostali rashodi za zaposlene</t>
  </si>
  <si>
    <t>Doprinosi za plaće</t>
  </si>
  <si>
    <t>Doprinosi za obvezno zdravstveno osiguranje</t>
  </si>
  <si>
    <t>Materijalni rashodi</t>
  </si>
  <si>
    <t>Naknade troškova zaposlenima</t>
  </si>
  <si>
    <t>Službena putovanja</t>
  </si>
  <si>
    <t xml:space="preserve">Naknade za prijevoz, rad na terenu i odvojeni život </t>
  </si>
  <si>
    <t>Rashodi za materijal i energiju</t>
  </si>
  <si>
    <t>Uredski materijal i ostali materijalni rashodi</t>
  </si>
  <si>
    <t>Energija</t>
  </si>
  <si>
    <t>Materijal i djelovi za tekuće i investicijsko održavanje</t>
  </si>
  <si>
    <t>Rashodi za usluge</t>
  </si>
  <si>
    <t>Usluge telefona,pošte i prijevoza</t>
  </si>
  <si>
    <t>Usluge tekućeg i ivest.održavanja</t>
  </si>
  <si>
    <t>Komunalne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</si>
  <si>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</si>
  <si>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</si>
  <si>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</si>
  <si>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</si>
  <si>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 , povjerenstava i sl.</t>
  </si>
  <si>
    <t>Reprezentacija</t>
  </si>
  <si>
    <t>Pristojbe i naknade</t>
  </si>
  <si>
    <t>Financijski rashodi</t>
  </si>
  <si>
    <t>Ostali financijski rashodi</t>
  </si>
  <si>
    <t>Bankarske usluge i usluge platnog prometa</t>
  </si>
  <si>
    <t>Rahodi za nabavu proizvedene dugotrajne imovine</t>
  </si>
  <si>
    <t>Postrojenja i oprema</t>
  </si>
  <si>
    <t>Uredska oprema i namještaj</t>
  </si>
  <si>
    <t>Stručno usavršavanje zaposlenika</t>
  </si>
  <si>
    <t>Sitni inventar i auto gume</t>
  </si>
  <si>
    <t>Usluge promidžbe i informiranja</t>
  </si>
  <si>
    <t>Najamnine i zakupnine</t>
  </si>
  <si>
    <t>Zdravstvene i veterinarske usluge</t>
  </si>
  <si>
    <t>Intelektualne i osobne usluge</t>
  </si>
  <si>
    <t>Članarine i norme</t>
  </si>
  <si>
    <t>Uređaji, strojevi i oprema za ostale namjene</t>
  </si>
  <si>
    <t>Negativna tečajna razlika</t>
  </si>
  <si>
    <t>Naknade građanima i kućanstvima na temelkju osiguranja i druge naknade</t>
  </si>
  <si>
    <t>Ostale naknade građanima i kućanstvima</t>
  </si>
  <si>
    <t>Ostale naknade iz proračuna u naravi</t>
  </si>
  <si>
    <t>Premije osiguranja</t>
  </si>
  <si>
    <t>PREGLED UKUPNIH PRIHODA I RASHODA PO IZVORIMA FINANCIRANJA</t>
  </si>
  <si>
    <t>Oznaka  IF</t>
  </si>
  <si>
    <t>Naziv izvora financiranja</t>
  </si>
  <si>
    <t>Opći prihodi i primici</t>
  </si>
  <si>
    <t>PRIHODI</t>
  </si>
  <si>
    <t>RASHODI</t>
  </si>
  <si>
    <t>Vlastiti prihodi</t>
  </si>
  <si>
    <t xml:space="preserve">PRIHODI </t>
  </si>
  <si>
    <t>Prihodi za posebne namjene</t>
  </si>
  <si>
    <t>Pomoći</t>
  </si>
  <si>
    <t>Ukupni prihodi</t>
  </si>
  <si>
    <t>Ukupni rashodi</t>
  </si>
  <si>
    <t>Izvor financiranja 1 Opći prihodi i primici</t>
  </si>
  <si>
    <t>Naziv računa</t>
  </si>
  <si>
    <t>UKUPNO : Izvor financiranja  :1 Opći prihodi i primici</t>
  </si>
  <si>
    <t>Izvor financiranja :3 Vlastiti prihodi</t>
  </si>
  <si>
    <t xml:space="preserve">UKUPNO: Izvor financiranja : 3 Vlastiti prihodi </t>
  </si>
  <si>
    <t>Izvor financiranja: 4 Prihodi za posebne namjene</t>
  </si>
  <si>
    <t>UKUPNO: Izvor financiranja: 4 Prihodi za posebne namjene</t>
  </si>
  <si>
    <t>Izvori financiranja: 5 Pomoći</t>
  </si>
  <si>
    <t>UKUPNO : Izvor financiranja  :5 Pomoći</t>
  </si>
  <si>
    <t>Račun rashoda/izdatka</t>
  </si>
  <si>
    <t>Izvor financiranja :4 Prihodi za posebne namjene</t>
  </si>
  <si>
    <t>POSEBNI DIO</t>
  </si>
  <si>
    <t>U K U P N O</t>
  </si>
  <si>
    <t>UKUPNO: Izvor financiranja 4-Prihodi za posebne namjene</t>
  </si>
  <si>
    <t>IZVORI FINANCIRANJA</t>
  </si>
  <si>
    <t>PROGRAMI</t>
  </si>
  <si>
    <t>UKUPNO: Izvor financiranja 1 Opći prihodi i primici</t>
  </si>
  <si>
    <t>Naknade za rad predstavničkih i izvršnih tijela,povjerenstava i slično</t>
  </si>
  <si>
    <t>Izvor financiranja :5 Pomoći</t>
  </si>
  <si>
    <t>UKUPNO: Izvor financiranja 5 Pomoći</t>
  </si>
  <si>
    <t>Tekući projekt</t>
  </si>
  <si>
    <t>Dodatna ulaganja na građevinskim objektima</t>
  </si>
  <si>
    <t>UKUPNI RASHODI</t>
  </si>
  <si>
    <t>UKUPNI PRIHODI</t>
  </si>
  <si>
    <t>Zatezne kamate</t>
  </si>
  <si>
    <t>Rashodi za dodatna ulaganja na nefinancijskoj imovini</t>
  </si>
  <si>
    <t xml:space="preserve">                              </t>
  </si>
  <si>
    <t xml:space="preserve">                                           </t>
  </si>
  <si>
    <t>OPĆI DIO</t>
  </si>
  <si>
    <t>PRIHODI/RASHODI TEKUĆA GODINA</t>
  </si>
  <si>
    <t>PRIHODI UKUPNO</t>
  </si>
  <si>
    <t>PRIHODI POSLOVANJA</t>
  </si>
  <si>
    <t>PRIHODI OD PRODAJE NEFINANCIJSKE IMOVINE</t>
  </si>
  <si>
    <t>RASHODI UKUPNO</t>
  </si>
  <si>
    <t>RASHODI POSLOVANJA</t>
  </si>
  <si>
    <t>RASHODI ZA NEFINANCIJSKU IMOVINU</t>
  </si>
  <si>
    <t>RAZLIKA - VIŠAK/MANJAK</t>
  </si>
  <si>
    <t>VIŠKOVI/MANJKOVI</t>
  </si>
  <si>
    <t>Izvršenje2022.</t>
  </si>
  <si>
    <t>UKUPAN DONOS VIŠKA/MANJKA IZ PRETHODNE/IH/GODINA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</si>
  <si>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</si>
  <si>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</si>
  <si>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</si>
  <si>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</si>
  <si>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>VIŠAK/MANJAK + NETO FINANCIRANJE</t>
  </si>
  <si>
    <t>Tekuće pomoći proračunskim korisnicima iz proračuna koji im nije nadležan</t>
  </si>
  <si>
    <t>Izvještaj o izvršenju financijskog plana Gradskog kazališta mladih</t>
  </si>
  <si>
    <t>Prihodi od imovine</t>
  </si>
  <si>
    <t>Kamate na oročena sredstva i depozite po viđenju</t>
  </si>
  <si>
    <t>Komunikacijska oprema</t>
  </si>
  <si>
    <t>Oprema za grijanje i hlađenje</t>
  </si>
  <si>
    <t>Glazbena oprema</t>
  </si>
  <si>
    <t>Rashodi za nabavu neproizvedene dugotrajne imovine</t>
  </si>
  <si>
    <t>Nematerijalna imovina</t>
  </si>
  <si>
    <t>Ostala nematerijalna imovina</t>
  </si>
  <si>
    <t xml:space="preserve"> </t>
  </si>
  <si>
    <t>4=3/2*  100</t>
  </si>
  <si>
    <t>Donacije</t>
  </si>
  <si>
    <t>Prihodi</t>
  </si>
  <si>
    <t>Rashodi</t>
  </si>
  <si>
    <t>4=3/2* 100</t>
  </si>
  <si>
    <t>Prihodi od financijske imovine</t>
  </si>
  <si>
    <t>Kamate na depozite po viđenju</t>
  </si>
  <si>
    <t>Izvori financiranja: 6 Donacije</t>
  </si>
  <si>
    <t>Index 3/2</t>
  </si>
  <si>
    <t>Prihodi od pruženih usluga i od donacija</t>
  </si>
  <si>
    <t>Donacije od pravnih i fizičkih osoba</t>
  </si>
  <si>
    <t>UKUPNO : Izvor financiranja  : 6 Donacije</t>
  </si>
  <si>
    <t>Oprema za ostale namjene</t>
  </si>
  <si>
    <t>Izvor financiranja : 6 Donacije</t>
  </si>
  <si>
    <t>UKUPNO: Izvor financiranja 6 Donacije</t>
  </si>
  <si>
    <t>RAVNATELJ</t>
  </si>
  <si>
    <t>4=3/2*100</t>
  </si>
  <si>
    <t>Račun prihoda/      primitka</t>
  </si>
  <si>
    <t>Plaće (brutto)</t>
  </si>
  <si>
    <t>Doprinosi na plaće</t>
  </si>
  <si>
    <t>Doprinosi za obvezno zdravst.osig.</t>
  </si>
  <si>
    <t>Rashodi za nabavu dugotraj. imovine</t>
  </si>
  <si>
    <t>UKUPNO: Izvor finan. 3 Vlastiti prihodi</t>
  </si>
  <si>
    <t>Oprema za održavanje i zaštitu</t>
  </si>
  <si>
    <t>Rezultat poslovanja</t>
  </si>
  <si>
    <t>Višak/manjak prihoda</t>
  </si>
  <si>
    <t xml:space="preserve">Manjak prihoda poslovanja </t>
  </si>
  <si>
    <t>Ostvareni prihodi od prodaje ulaznica, dramskih studija i gostovanja s predstavama (652)</t>
  </si>
  <si>
    <t>scenska djelatnost</t>
  </si>
  <si>
    <t>Ivo Perkušić</t>
  </si>
  <si>
    <t>Urbroj: 2181-110-23-1</t>
  </si>
  <si>
    <t>Siniša Novković</t>
  </si>
  <si>
    <t>KAZALIŠNOG</t>
  </si>
  <si>
    <t>PREDSJEDNIK</t>
  </si>
  <si>
    <t>VIJEĆA</t>
  </si>
  <si>
    <t>Izvršenje 1-6 2023.</t>
  </si>
  <si>
    <t>Tekući plan 2023.</t>
  </si>
  <si>
    <t>Izvršenje 1-6 2022.</t>
  </si>
  <si>
    <t>Plan 2023.</t>
  </si>
  <si>
    <t>Izvršenje 2023.</t>
  </si>
  <si>
    <t>IZVJEŠTAJ O IZVRŠENJU FINANCIJSKOG PLANA ZA SIJEČANJ - LIPANJ 2023.G.</t>
  </si>
  <si>
    <t>IZVJEŠTAJ O IZVRŠENJU FINANCIJSKOG PLANA 01.01-30.06.2023.</t>
  </si>
  <si>
    <t>Ostvarenje/   izvršenje 1.1.-30.6.2023.</t>
  </si>
  <si>
    <t>POSEBNI</t>
  </si>
  <si>
    <t>DIO</t>
  </si>
  <si>
    <t>IZVJEŠTAJ O IZVRŠENJU FINANCIJSKOG PLANA 01.01.- 30.06. 2023.</t>
  </si>
  <si>
    <t>Ostvarenje/  izvršenje 1.1.- 30.6.2023.</t>
  </si>
  <si>
    <t>IZVJEŠTAJ O IZVRŠENJU FINANCIJSKOG PLANA 01.01.-30.06.2023. PO PROGRAMSKOJ, EKONOMSKOJ KLASIFIKACIJI I IZVORIMA FINANCIRANJA</t>
  </si>
  <si>
    <t>Izvori financiranja: 94 Prihodi za posebne namjene - preneseni višak</t>
  </si>
  <si>
    <t>Višak prihoda poslovanja</t>
  </si>
  <si>
    <t>UKUPNO : Izvor: Ph za posebne namjene-preneseni višak</t>
  </si>
  <si>
    <t>Program S05 3500 Kazališna i glazbeno scenska djelatnost</t>
  </si>
  <si>
    <t>Aktivnost S05 3500A350001 Djelatnost HNK, GKM, GKL</t>
  </si>
  <si>
    <t>Aktivnost S053505A350501 Upravna i kazališna vijeća</t>
  </si>
  <si>
    <t>vijeća</t>
  </si>
  <si>
    <t xml:space="preserve">Program S053505           Stručna tijela i </t>
  </si>
  <si>
    <t>Klasa:</t>
  </si>
  <si>
    <t>01.01. - 30.06.2023.</t>
  </si>
  <si>
    <t>objekata</t>
  </si>
  <si>
    <t>Program S053506     Tekuće održavanje</t>
  </si>
  <si>
    <t>Aktivnost S05506A350602 Hitne intervencije</t>
  </si>
  <si>
    <t>Usluge tekućeg i investicijskog održavanja</t>
  </si>
  <si>
    <t>Kapitalne donacije</t>
  </si>
  <si>
    <t>Ostvarenje/   izvršenje 1.1.-30.6.2022.</t>
  </si>
  <si>
    <t>2022.       Indeks</t>
  </si>
  <si>
    <t>2023.     Indeks</t>
  </si>
  <si>
    <t>5 =_4/2*100</t>
  </si>
  <si>
    <t>6 = 4/3*100</t>
  </si>
  <si>
    <t>VIŠAK IZ PRETHODNOG RAZDOBLJA KOJI ĆE SE POKRITI</t>
  </si>
  <si>
    <t>Izvori financiranja: 94 Prihodi za posebne namjene- preneseni višak</t>
  </si>
  <si>
    <t>Ostvarenje/  izvršenje 01.06.-30.06.2023.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</si>
  <si>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</si>
  <si>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</t>
  </si>
  <si>
    <t>3.</t>
  </si>
  <si>
    <t xml:space="preserve">    </t>
  </si>
  <si>
    <t>Rashodi za nabavu proizvedene dugotrajne imovine</t>
  </si>
  <si>
    <t>UKUPNO: Izvor financiranja-94 Prihodi za posebne namjene-preneseni višak</t>
  </si>
  <si>
    <t>Rashodi za nabavu dugortrajne imovine</t>
  </si>
  <si>
    <t>Višak prihoda korišten za pokriće rashoda</t>
  </si>
  <si>
    <t>Obrazloženje:</t>
  </si>
  <si>
    <t>veći su od ukupno planiranih na godišnjoj razini za 145,05%.</t>
  </si>
  <si>
    <t>ovu godinu.</t>
  </si>
  <si>
    <t>Prihodi od usluga i donacija (66) su veći za 68,92% u odnosu na godišnji plan.</t>
  </si>
  <si>
    <t xml:space="preserve">Ukupni prihodi i rashodi  iz nadležnog proračuna ostvareni su uz indeks 42,59 u odnosu </t>
  </si>
  <si>
    <t>na planirane za 2023. godinu, dok su rashodi realizirani uz indeks 41,96.</t>
  </si>
  <si>
    <t xml:space="preserve">Prihod od pomoći iz nenadležnog državnog proračuna ostvaren je uz indeks 173,32, dok su </t>
  </si>
  <si>
    <t>rashodi iz ovog izvora realizirani uz indeks 166,65 u odnosu na tekući plan za 2023. godinu.</t>
  </si>
  <si>
    <t>Indeks ostvarenja ukupnih rashoda je 56,53 u odnosu na godišnji plan, što je u zadanom planiranom okviru.</t>
  </si>
  <si>
    <t>Ukupni prihodi su realizirani uz indeks 65 u odnosu na tekući plan prihoda za 2023. godinu.</t>
  </si>
  <si>
    <t xml:space="preserve">Prihodi od najma prostora (661) ostvareni su za 67,94% više u odnosu na planirane za </t>
  </si>
  <si>
    <t>Izvještaj usvojen na sjednici Kazališnog vijeća________________ 2023. godine.</t>
  </si>
  <si>
    <t>U Splitu, ___________  2023.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</si>
</sst>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i/>
      <sz val="16"/>
      <color theme="4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4" tint="-0.249977111117893"/>
      <name val="Calibri"/>
      <family val="2"/>
      <charset val="238"/>
      <scheme val="minor"/>
    </font>
    <font>
      <i/>
      <sz val="10"/>
      <color theme="4" tint="-0.249977111117893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i/>
      <sz val="11"/>
      <color theme="3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0"/>
      <color theme="3" tint="0.39997558519241921"/>
      <name val="Calibri"/>
      <family val="2"/>
      <charset val="238"/>
      <scheme val="minor"/>
    </font>
    <font>
      <sz val="10"/>
      <color theme="3" tint="0.399975585192419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3" fontId="0" fillId="0" borderId="0" xfId="0" applyNumberFormat="1"/>
    <xf numFmtId="0" fontId="0" fillId="0" borderId="0" xfId="0" applyFont="1"/>
    <xf numFmtId="0" fontId="0" fillId="0" borderId="4" xfId="0" applyBorder="1"/>
    <xf numFmtId="0" fontId="0" fillId="0" borderId="0" xfId="0" applyBorder="1"/>
    <xf numFmtId="3" fontId="0" fillId="0" borderId="0" xfId="0" applyNumberFormat="1" applyBorder="1"/>
    <xf numFmtId="3" fontId="1" fillId="0" borderId="9" xfId="0" applyNumberFormat="1" applyFont="1" applyBorder="1"/>
    <xf numFmtId="3" fontId="0" fillId="0" borderId="9" xfId="0" applyNumberFormat="1" applyBorder="1"/>
    <xf numFmtId="0" fontId="2" fillId="0" borderId="9" xfId="0" applyFont="1" applyBorder="1" applyAlignment="1">
      <alignment wrapText="1"/>
    </xf>
    <xf numFmtId="0" fontId="1" fillId="0" borderId="10" xfId="0" applyFont="1" applyBorder="1"/>
    <xf numFmtId="0" fontId="2" fillId="0" borderId="10" xfId="0" applyFont="1" applyBorder="1"/>
    <xf numFmtId="0" fontId="2" fillId="0" borderId="10" xfId="0" applyFont="1" applyBorder="1" applyAlignment="1">
      <alignment wrapText="1"/>
    </xf>
    <xf numFmtId="0" fontId="3" fillId="0" borderId="9" xfId="0" applyFont="1" applyBorder="1" applyAlignment="1">
      <alignment wrapText="1"/>
    </xf>
    <xf numFmtId="3" fontId="3" fillId="0" borderId="9" xfId="0" applyNumberFormat="1" applyFont="1" applyBorder="1"/>
    <xf numFmtId="0" fontId="3" fillId="0" borderId="9" xfId="0" applyFont="1" applyBorder="1"/>
    <xf numFmtId="3" fontId="2" fillId="0" borderId="9" xfId="0" applyNumberFormat="1" applyFont="1" applyBorder="1"/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wrapText="1"/>
    </xf>
    <xf numFmtId="3" fontId="2" fillId="0" borderId="16" xfId="0" applyNumberFormat="1" applyFont="1" applyBorder="1"/>
    <xf numFmtId="0" fontId="2" fillId="0" borderId="9" xfId="0" applyFont="1" applyFill="1" applyBorder="1" applyAlignment="1">
      <alignment wrapText="1"/>
    </xf>
    <xf numFmtId="0" fontId="0" fillId="0" borderId="9" xfId="0" applyBorder="1"/>
    <xf numFmtId="0" fontId="3" fillId="0" borderId="9" xfId="0" applyFont="1" applyFill="1" applyBorder="1" applyAlignment="1">
      <alignment wrapText="1"/>
    </xf>
    <xf numFmtId="0" fontId="1" fillId="0" borderId="9" xfId="0" applyFont="1" applyBorder="1"/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0" fillId="0" borderId="7" xfId="0" applyBorder="1"/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0" fillId="0" borderId="9" xfId="0" applyFont="1" applyBorder="1"/>
    <xf numFmtId="0" fontId="3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3" fontId="3" fillId="0" borderId="13" xfId="0" applyNumberFormat="1" applyFont="1" applyBorder="1"/>
    <xf numFmtId="0" fontId="3" fillId="0" borderId="9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3" fontId="0" fillId="0" borderId="23" xfId="0" applyNumberFormat="1" applyBorder="1" applyAlignment="1">
      <alignment horizontal="center"/>
    </xf>
    <xf numFmtId="0" fontId="3" fillId="0" borderId="10" xfId="0" applyFont="1" applyBorder="1"/>
    <xf numFmtId="0" fontId="4" fillId="0" borderId="0" xfId="0" applyFont="1" applyAlignment="1"/>
    <xf numFmtId="0" fontId="3" fillId="0" borderId="10" xfId="0" applyFont="1" applyBorder="1" applyAlignment="1">
      <alignment horizontal="center" wrapText="1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/>
    </xf>
    <xf numFmtId="0" fontId="0" fillId="0" borderId="20" xfId="0" applyBorder="1"/>
    <xf numFmtId="0" fontId="3" fillId="0" borderId="0" xfId="0" applyFont="1" applyBorder="1" applyAlignment="1">
      <alignment wrapText="1"/>
    </xf>
    <xf numFmtId="0" fontId="5" fillId="0" borderId="0" xfId="0" applyFont="1"/>
    <xf numFmtId="0" fontId="3" fillId="0" borderId="10" xfId="0" applyFont="1" applyBorder="1" applyAlignment="1">
      <alignment horizontal="center"/>
    </xf>
    <xf numFmtId="3" fontId="3" fillId="0" borderId="25" xfId="0" applyNumberFormat="1" applyFont="1" applyBorder="1"/>
    <xf numFmtId="0" fontId="0" fillId="0" borderId="32" xfId="0" applyBorder="1" applyAlignment="1">
      <alignment horizontal="center"/>
    </xf>
    <xf numFmtId="4" fontId="3" fillId="0" borderId="9" xfId="0" applyNumberFormat="1" applyFont="1" applyBorder="1"/>
    <xf numFmtId="0" fontId="0" fillId="0" borderId="33" xfId="0" applyBorder="1"/>
    <xf numFmtId="0" fontId="3" fillId="0" borderId="32" xfId="0" applyFont="1" applyBorder="1"/>
    <xf numFmtId="0" fontId="2" fillId="0" borderId="32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1" fillId="0" borderId="0" xfId="0" applyFont="1"/>
    <xf numFmtId="4" fontId="0" fillId="0" borderId="0" xfId="0" applyNumberFormat="1"/>
    <xf numFmtId="4" fontId="3" fillId="2" borderId="9" xfId="0" applyNumberFormat="1" applyFont="1" applyFill="1" applyBorder="1"/>
    <xf numFmtId="4" fontId="2" fillId="2" borderId="9" xfId="0" applyNumberFormat="1" applyFont="1" applyFill="1" applyBorder="1"/>
    <xf numFmtId="4" fontId="1" fillId="2" borderId="9" xfId="0" applyNumberFormat="1" applyFont="1" applyFill="1" applyBorder="1"/>
    <xf numFmtId="4" fontId="0" fillId="2" borderId="9" xfId="0" applyNumberFormat="1" applyFill="1" applyBorder="1"/>
    <xf numFmtId="4" fontId="0" fillId="2" borderId="9" xfId="0" applyNumberFormat="1" applyFont="1" applyFill="1" applyBorder="1"/>
    <xf numFmtId="0" fontId="1" fillId="2" borderId="8" xfId="0" applyFont="1" applyFill="1" applyBorder="1" applyAlignment="1">
      <alignment horizontal="center" wrapText="1"/>
    </xf>
    <xf numFmtId="0" fontId="3" fillId="0" borderId="9" xfId="0" applyFont="1" applyBorder="1" applyAlignment="1">
      <alignment wrapText="1"/>
    </xf>
    <xf numFmtId="4" fontId="2" fillId="2" borderId="16" xfId="0" applyNumberFormat="1" applyFont="1" applyFill="1" applyBorder="1"/>
    <xf numFmtId="3" fontId="1" fillId="2" borderId="0" xfId="0" applyNumberFormat="1" applyFont="1" applyFill="1" applyBorder="1" applyAlignment="1">
      <alignment horizontal="center"/>
    </xf>
    <xf numFmtId="4" fontId="6" fillId="2" borderId="0" xfId="0" applyNumberFormat="1" applyFont="1" applyFill="1"/>
    <xf numFmtId="4" fontId="0" fillId="2" borderId="11" xfId="0" applyNumberFormat="1" applyFill="1" applyBorder="1"/>
    <xf numFmtId="4" fontId="7" fillId="2" borderId="0" xfId="0" applyNumberFormat="1" applyFont="1" applyFill="1"/>
    <xf numFmtId="4" fontId="0" fillId="0" borderId="0" xfId="0" applyNumberFormat="1" applyBorder="1"/>
    <xf numFmtId="4" fontId="3" fillId="2" borderId="11" xfId="0" applyNumberFormat="1" applyFont="1" applyFill="1" applyBorder="1"/>
    <xf numFmtId="4" fontId="1" fillId="2" borderId="16" xfId="0" applyNumberFormat="1" applyFont="1" applyFill="1" applyBorder="1"/>
    <xf numFmtId="4" fontId="1" fillId="2" borderId="13" xfId="0" applyNumberFormat="1" applyFont="1" applyFill="1" applyBorder="1"/>
    <xf numFmtId="4" fontId="1" fillId="2" borderId="25" xfId="0" applyNumberFormat="1" applyFont="1" applyFill="1" applyBorder="1"/>
    <xf numFmtId="3" fontId="3" fillId="0" borderId="27" xfId="0" applyNumberFormat="1" applyFont="1" applyBorder="1"/>
    <xf numFmtId="0" fontId="3" fillId="0" borderId="34" xfId="0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27" xfId="0" applyNumberFormat="1" applyFont="1" applyFill="1" applyBorder="1"/>
    <xf numFmtId="1" fontId="1" fillId="0" borderId="2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2" fillId="0" borderId="3" xfId="0" applyFont="1" applyBorder="1"/>
    <xf numFmtId="3" fontId="0" fillId="0" borderId="4" xfId="0" applyNumberFormat="1" applyBorder="1"/>
    <xf numFmtId="0" fontId="0" fillId="0" borderId="5" xfId="0" applyBorder="1"/>
    <xf numFmtId="0" fontId="0" fillId="0" borderId="8" xfId="0" applyBorder="1"/>
    <xf numFmtId="0" fontId="1" fillId="0" borderId="7" xfId="0" applyFont="1" applyBorder="1"/>
    <xf numFmtId="0" fontId="1" fillId="0" borderId="35" xfId="0" applyFont="1" applyBorder="1"/>
    <xf numFmtId="3" fontId="0" fillId="0" borderId="36" xfId="0" applyNumberFormat="1" applyBorder="1"/>
    <xf numFmtId="0" fontId="0" fillId="0" borderId="36" xfId="0" applyBorder="1"/>
    <xf numFmtId="0" fontId="0" fillId="0" borderId="6" xfId="0" applyBorder="1"/>
    <xf numFmtId="3" fontId="1" fillId="2" borderId="9" xfId="0" applyNumberFormat="1" applyFont="1" applyFill="1" applyBorder="1" applyAlignment="1">
      <alignment horizontal="center" vertical="center" wrapText="1"/>
    </xf>
    <xf numFmtId="3" fontId="1" fillId="2" borderId="27" xfId="0" applyNumberFormat="1" applyFont="1" applyFill="1" applyBorder="1" applyAlignment="1">
      <alignment horizontal="center" vertical="center" wrapText="1"/>
    </xf>
    <xf numFmtId="1" fontId="0" fillId="2" borderId="23" xfId="0" applyNumberForma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 vertical="center" wrapText="1"/>
    </xf>
    <xf numFmtId="4" fontId="0" fillId="2" borderId="16" xfId="0" applyNumberFormat="1" applyFont="1" applyFill="1" applyBorder="1"/>
    <xf numFmtId="4" fontId="1" fillId="0" borderId="0" xfId="0" applyNumberFormat="1" applyFont="1"/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wrapText="1"/>
    </xf>
    <xf numFmtId="4" fontId="0" fillId="2" borderId="21" xfId="0" applyNumberFormat="1" applyFill="1" applyBorder="1"/>
    <xf numFmtId="0" fontId="1" fillId="2" borderId="5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2" fillId="0" borderId="7" xfId="0" applyFont="1" applyBorder="1" applyAlignment="1">
      <alignment wrapText="1"/>
    </xf>
    <xf numFmtId="4" fontId="0" fillId="2" borderId="11" xfId="0" applyNumberFormat="1" applyFont="1" applyFill="1" applyBorder="1"/>
    <xf numFmtId="4" fontId="1" fillId="0" borderId="13" xfId="0" applyNumberFormat="1" applyFont="1" applyBorder="1"/>
    <xf numFmtId="0" fontId="0" fillId="0" borderId="9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4" fontId="0" fillId="2" borderId="23" xfId="0" applyNumberForma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4" fontId="9" fillId="0" borderId="0" xfId="0" applyNumberFormat="1" applyFont="1"/>
    <xf numFmtId="0" fontId="1" fillId="0" borderId="27" xfId="0" applyFont="1" applyBorder="1" applyAlignment="1">
      <alignment horizontal="center" vertical="center" wrapText="1"/>
    </xf>
    <xf numFmtId="3" fontId="8" fillId="0" borderId="9" xfId="0" applyNumberFormat="1" applyFont="1" applyBorder="1"/>
    <xf numFmtId="4" fontId="1" fillId="0" borderId="11" xfId="0" applyNumberFormat="1" applyFont="1" applyBorder="1"/>
    <xf numFmtId="3" fontId="8" fillId="0" borderId="18" xfId="0" applyNumberFormat="1" applyFont="1" applyBorder="1"/>
    <xf numFmtId="4" fontId="1" fillId="0" borderId="19" xfId="0" applyNumberFormat="1" applyFont="1" applyBorder="1"/>
    <xf numFmtId="4" fontId="1" fillId="0" borderId="9" xfId="0" applyNumberFormat="1" applyFont="1" applyBorder="1"/>
    <xf numFmtId="4" fontId="1" fillId="0" borderId="18" xfId="0" applyNumberFormat="1" applyFont="1" applyBorder="1"/>
    <xf numFmtId="0" fontId="10" fillId="0" borderId="0" xfId="0" applyFont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4" fontId="1" fillId="2" borderId="22" xfId="0" applyNumberFormat="1" applyFont="1" applyFill="1" applyBorder="1" applyAlignment="1">
      <alignment vertical="center"/>
    </xf>
    <xf numFmtId="4" fontId="1" fillId="2" borderId="19" xfId="0" applyNumberFormat="1" applyFont="1" applyFill="1" applyBorder="1" applyAlignment="1">
      <alignment vertical="center"/>
    </xf>
    <xf numFmtId="4" fontId="1" fillId="2" borderId="19" xfId="0" applyNumberFormat="1" applyFont="1" applyFill="1" applyBorder="1" applyAlignment="1">
      <alignment horizontal="center" wrapText="1"/>
    </xf>
    <xf numFmtId="4" fontId="1" fillId="2" borderId="8" xfId="0" applyNumberFormat="1" applyFont="1" applyFill="1" applyBorder="1" applyAlignment="1">
      <alignment horizontal="center" wrapText="1"/>
    </xf>
    <xf numFmtId="4" fontId="1" fillId="0" borderId="3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 wrapText="1"/>
    </xf>
    <xf numFmtId="4" fontId="2" fillId="2" borderId="11" xfId="0" applyNumberFormat="1" applyFont="1" applyFill="1" applyBorder="1"/>
    <xf numFmtId="0" fontId="3" fillId="0" borderId="0" xfId="0" applyFont="1" applyBorder="1" applyAlignment="1">
      <alignment horizontal="center"/>
    </xf>
    <xf numFmtId="3" fontId="1" fillId="0" borderId="0" xfId="0" applyNumberFormat="1" applyFont="1" applyBorder="1"/>
    <xf numFmtId="4" fontId="1" fillId="2" borderId="0" xfId="0" applyNumberFormat="1" applyFont="1" applyFill="1" applyBorder="1"/>
    <xf numFmtId="4" fontId="3" fillId="2" borderId="0" xfId="0" applyNumberFormat="1" applyFont="1" applyFill="1" applyBorder="1"/>
    <xf numFmtId="3" fontId="0" fillId="0" borderId="0" xfId="0" applyNumberFormat="1" applyFont="1"/>
    <xf numFmtId="4" fontId="0" fillId="0" borderId="0" xfId="0" applyNumberFormat="1" applyFont="1"/>
    <xf numFmtId="0" fontId="0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1" fillId="0" borderId="31" xfId="0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2" fontId="0" fillId="0" borderId="11" xfId="0" applyNumberFormat="1" applyBorder="1"/>
    <xf numFmtId="4" fontId="0" fillId="0" borderId="9" xfId="0" applyNumberFormat="1" applyBorder="1" applyAlignment="1"/>
    <xf numFmtId="4" fontId="0" fillId="0" borderId="9" xfId="0" applyNumberFormat="1" applyFont="1" applyBorder="1"/>
    <xf numFmtId="0" fontId="4" fillId="0" borderId="0" xfId="0" applyFont="1" applyAlignment="1">
      <alignment wrapText="1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26" xfId="0" applyFont="1" applyBorder="1"/>
    <xf numFmtId="4" fontId="1" fillId="0" borderId="28" xfId="0" applyNumberFormat="1" applyFont="1" applyBorder="1" applyAlignment="1">
      <alignment vertical="center" wrapText="1"/>
    </xf>
    <xf numFmtId="0" fontId="0" fillId="0" borderId="26" xfId="0" applyBorder="1"/>
    <xf numFmtId="0" fontId="2" fillId="0" borderId="27" xfId="0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4" fontId="1" fillId="0" borderId="25" xfId="0" applyNumberFormat="1" applyFont="1" applyBorder="1"/>
    <xf numFmtId="0" fontId="2" fillId="0" borderId="34" xfId="0" applyFont="1" applyFill="1" applyBorder="1" applyAlignment="1">
      <alignment horizontal="center"/>
    </xf>
    <xf numFmtId="0" fontId="2" fillId="0" borderId="26" xfId="0" applyFont="1" applyFill="1" applyBorder="1" applyAlignment="1">
      <alignment wrapText="1"/>
    </xf>
    <xf numFmtId="4" fontId="0" fillId="2" borderId="27" xfId="0" applyNumberFormat="1" applyFont="1" applyFill="1" applyBorder="1"/>
    <xf numFmtId="4" fontId="3" fillId="0" borderId="25" xfId="0" applyNumberFormat="1" applyFont="1" applyBorder="1"/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center" wrapText="1"/>
    </xf>
    <xf numFmtId="4" fontId="1" fillId="2" borderId="9" xfId="0" applyNumberFormat="1" applyFont="1" applyFill="1" applyBorder="1" applyAlignment="1">
      <alignment horizontal="center" vertical="center"/>
    </xf>
    <xf numFmtId="4" fontId="1" fillId="0" borderId="27" xfId="0" applyNumberFormat="1" applyFont="1" applyBorder="1"/>
    <xf numFmtId="4" fontId="1" fillId="0" borderId="14" xfId="0" applyNumberFormat="1" applyFont="1" applyBorder="1" applyAlignment="1">
      <alignment vertical="center" wrapText="1"/>
    </xf>
    <xf numFmtId="4" fontId="1" fillId="2" borderId="41" xfId="0" applyNumberFormat="1" applyFont="1" applyFill="1" applyBorder="1"/>
    <xf numFmtId="4" fontId="1" fillId="2" borderId="42" xfId="0" applyNumberFormat="1" applyFont="1" applyFill="1" applyBorder="1"/>
    <xf numFmtId="4" fontId="1" fillId="2" borderId="37" xfId="0" applyNumberFormat="1" applyFont="1" applyFill="1" applyBorder="1"/>
    <xf numFmtId="4" fontId="3" fillId="2" borderId="27" xfId="0" applyNumberFormat="1" applyFont="1" applyFill="1" applyBorder="1"/>
    <xf numFmtId="0" fontId="3" fillId="0" borderId="27" xfId="0" applyFont="1" applyBorder="1" applyAlignment="1">
      <alignment wrapText="1"/>
    </xf>
    <xf numFmtId="0" fontId="3" fillId="0" borderId="2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27" xfId="0" applyFont="1" applyFill="1" applyBorder="1" applyAlignment="1">
      <alignment wrapText="1"/>
    </xf>
    <xf numFmtId="4" fontId="1" fillId="2" borderId="14" xfId="0" applyNumberFormat="1" applyFont="1" applyFill="1" applyBorder="1"/>
    <xf numFmtId="2" fontId="1" fillId="0" borderId="11" xfId="0" applyNumberFormat="1" applyFont="1" applyBorder="1"/>
    <xf numFmtId="2" fontId="1" fillId="0" borderId="14" xfId="0" applyNumberFormat="1" applyFont="1" applyBorder="1"/>
    <xf numFmtId="0" fontId="3" fillId="0" borderId="0" xfId="0" applyFont="1" applyAlignment="1"/>
    <xf numFmtId="0" fontId="13" fillId="2" borderId="4" xfId="0" applyFont="1" applyFill="1" applyBorder="1" applyAlignment="1">
      <alignment horizontal="center" wrapText="1"/>
    </xf>
    <xf numFmtId="3" fontId="9" fillId="0" borderId="0" xfId="0" applyNumberFormat="1" applyFont="1"/>
    <xf numFmtId="0" fontId="14" fillId="0" borderId="0" xfId="0" applyFont="1"/>
    <xf numFmtId="0" fontId="15" fillId="0" borderId="0" xfId="0" applyFont="1"/>
    <xf numFmtId="0" fontId="3" fillId="0" borderId="9" xfId="0" applyFont="1" applyBorder="1" applyAlignment="1">
      <alignment wrapText="1"/>
    </xf>
    <xf numFmtId="3" fontId="1" fillId="0" borderId="0" xfId="0" applyNumberFormat="1" applyFont="1"/>
    <xf numFmtId="3" fontId="16" fillId="0" borderId="0" xfId="0" applyNumberFormat="1" applyFont="1"/>
    <xf numFmtId="0" fontId="1" fillId="0" borderId="0" xfId="0" applyFont="1" applyAlignment="1">
      <alignment horizontal="right"/>
    </xf>
    <xf numFmtId="0" fontId="3" fillId="0" borderId="9" xfId="0" applyFont="1" applyBorder="1" applyAlignment="1">
      <alignment wrapText="1"/>
    </xf>
    <xf numFmtId="0" fontId="17" fillId="0" borderId="0" xfId="0" applyFont="1"/>
    <xf numFmtId="3" fontId="17" fillId="0" borderId="0" xfId="0" applyNumberFormat="1" applyFont="1"/>
    <xf numFmtId="4" fontId="17" fillId="0" borderId="0" xfId="0" applyNumberFormat="1" applyFont="1"/>
    <xf numFmtId="0" fontId="18" fillId="0" borderId="0" xfId="0" applyFont="1"/>
    <xf numFmtId="0" fontId="20" fillId="0" borderId="0" xfId="0" applyFont="1" applyAlignment="1">
      <alignment horizontal="right" wrapText="1"/>
    </xf>
    <xf numFmtId="0" fontId="19" fillId="0" borderId="0" xfId="0" applyFont="1" applyAlignment="1">
      <alignment horizontal="left" wrapText="1"/>
    </xf>
    <xf numFmtId="4" fontId="20" fillId="0" borderId="0" xfId="0" applyNumberFormat="1" applyFont="1" applyAlignment="1">
      <alignment horizontal="center" wrapText="1"/>
    </xf>
    <xf numFmtId="4" fontId="18" fillId="0" borderId="0" xfId="0" applyNumberFormat="1" applyFont="1"/>
    <xf numFmtId="0" fontId="19" fillId="0" borderId="17" xfId="0" applyFont="1" applyBorder="1" applyAlignment="1">
      <alignment wrapText="1"/>
    </xf>
    <xf numFmtId="0" fontId="19" fillId="0" borderId="18" xfId="0" applyFont="1" applyBorder="1" applyAlignment="1">
      <alignment horizontal="center" vertical="center" wrapText="1"/>
    </xf>
    <xf numFmtId="4" fontId="19" fillId="2" borderId="18" xfId="0" applyNumberFormat="1" applyFont="1" applyFill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4" fontId="19" fillId="0" borderId="18" xfId="0" applyNumberFormat="1" applyFont="1" applyBorder="1" applyAlignment="1">
      <alignment horizontal="center" wrapText="1"/>
    </xf>
    <xf numFmtId="0" fontId="18" fillId="0" borderId="7" xfId="0" applyFont="1" applyBorder="1"/>
    <xf numFmtId="0" fontId="19" fillId="0" borderId="0" xfId="0" applyFont="1" applyBorder="1" applyAlignment="1">
      <alignment horizontal="center"/>
    </xf>
    <xf numFmtId="1" fontId="19" fillId="2" borderId="0" xfId="0" applyNumberFormat="1" applyFont="1" applyFill="1" applyBorder="1" applyAlignment="1">
      <alignment horizontal="center"/>
    </xf>
    <xf numFmtId="0" fontId="19" fillId="2" borderId="0" xfId="0" applyNumberFormat="1" applyFont="1" applyFill="1" applyBorder="1" applyAlignment="1">
      <alignment horizontal="center"/>
    </xf>
    <xf numFmtId="1" fontId="19" fillId="0" borderId="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horizontal="left"/>
    </xf>
    <xf numFmtId="0" fontId="20" fillId="0" borderId="9" xfId="0" applyFont="1" applyBorder="1" applyAlignment="1">
      <alignment wrapText="1"/>
    </xf>
    <xf numFmtId="4" fontId="20" fillId="0" borderId="9" xfId="0" applyNumberFormat="1" applyFont="1" applyBorder="1" applyAlignment="1">
      <alignment wrapText="1"/>
    </xf>
    <xf numFmtId="4" fontId="20" fillId="0" borderId="9" xfId="0" applyNumberFormat="1" applyFont="1" applyBorder="1"/>
    <xf numFmtId="4" fontId="19" fillId="0" borderId="9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/>
    </xf>
    <xf numFmtId="0" fontId="21" fillId="0" borderId="9" xfId="0" applyFont="1" applyBorder="1" applyAlignment="1">
      <alignment wrapText="1"/>
    </xf>
    <xf numFmtId="4" fontId="21" fillId="0" borderId="9" xfId="0" applyNumberFormat="1" applyFont="1" applyBorder="1" applyAlignment="1">
      <alignment wrapText="1"/>
    </xf>
    <xf numFmtId="4" fontId="21" fillId="0" borderId="9" xfId="0" applyNumberFormat="1" applyFont="1" applyBorder="1"/>
    <xf numFmtId="4" fontId="21" fillId="2" borderId="9" xfId="0" applyNumberFormat="1" applyFont="1" applyFill="1" applyBorder="1"/>
    <xf numFmtId="4" fontId="20" fillId="2" borderId="9" xfId="0" applyNumberFormat="1" applyFont="1" applyFill="1" applyBorder="1"/>
    <xf numFmtId="4" fontId="18" fillId="2" borderId="9" xfId="0" applyNumberFormat="1" applyFont="1" applyFill="1" applyBorder="1"/>
    <xf numFmtId="4" fontId="19" fillId="2" borderId="9" xfId="0" applyNumberFormat="1" applyFont="1" applyFill="1" applyBorder="1"/>
    <xf numFmtId="0" fontId="19" fillId="0" borderId="0" xfId="0" applyFont="1"/>
    <xf numFmtId="4" fontId="21" fillId="0" borderId="16" xfId="0" applyNumberFormat="1" applyFont="1" applyBorder="1" applyAlignment="1">
      <alignment wrapText="1"/>
    </xf>
    <xf numFmtId="4" fontId="19" fillId="0" borderId="16" xfId="0" applyNumberFormat="1" applyFont="1" applyBorder="1" applyAlignment="1">
      <alignment horizontal="center" wrapText="1"/>
    </xf>
    <xf numFmtId="0" fontId="19" fillId="0" borderId="1" xfId="0" applyFont="1" applyBorder="1"/>
    <xf numFmtId="0" fontId="20" fillId="0" borderId="41" xfId="0" applyFont="1" applyFill="1" applyBorder="1" applyAlignment="1">
      <alignment wrapText="1"/>
    </xf>
    <xf numFmtId="4" fontId="20" fillId="0" borderId="9" xfId="0" applyNumberFormat="1" applyFont="1" applyFill="1" applyBorder="1" applyAlignment="1">
      <alignment wrapText="1"/>
    </xf>
    <xf numFmtId="4" fontId="19" fillId="0" borderId="43" xfId="0" applyNumberFormat="1" applyFont="1" applyBorder="1"/>
    <xf numFmtId="4" fontId="20" fillId="2" borderId="2" xfId="0" applyNumberFormat="1" applyFont="1" applyFill="1" applyBorder="1"/>
    <xf numFmtId="4" fontId="19" fillId="0" borderId="43" xfId="0" applyNumberFormat="1" applyFont="1" applyBorder="1" applyAlignment="1">
      <alignment horizontal="center" wrapText="1"/>
    </xf>
    <xf numFmtId="3" fontId="19" fillId="2" borderId="0" xfId="0" applyNumberFormat="1" applyFont="1" applyFill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wrapText="1"/>
    </xf>
    <xf numFmtId="4" fontId="21" fillId="0" borderId="16" xfId="0" applyNumberFormat="1" applyFont="1" applyBorder="1"/>
    <xf numFmtId="4" fontId="21" fillId="2" borderId="16" xfId="0" applyNumberFormat="1" applyFont="1" applyFill="1" applyBorder="1"/>
    <xf numFmtId="0" fontId="21" fillId="0" borderId="10" xfId="0" applyFont="1" applyFill="1" applyBorder="1" applyAlignment="1">
      <alignment horizontal="left"/>
    </xf>
    <xf numFmtId="0" fontId="21" fillId="0" borderId="9" xfId="0" applyFont="1" applyFill="1" applyBorder="1" applyAlignment="1">
      <alignment wrapText="1"/>
    </xf>
    <xf numFmtId="4" fontId="21" fillId="0" borderId="9" xfId="0" applyNumberFormat="1" applyFont="1" applyFill="1" applyBorder="1" applyAlignment="1">
      <alignment wrapText="1"/>
    </xf>
    <xf numFmtId="4" fontId="21" fillId="0" borderId="9" xfId="0" applyNumberFormat="1" applyFont="1" applyFill="1" applyBorder="1"/>
    <xf numFmtId="0" fontId="20" fillId="0" borderId="10" xfId="0" applyFont="1" applyFill="1" applyBorder="1" applyAlignment="1">
      <alignment horizontal="left"/>
    </xf>
    <xf numFmtId="0" fontId="20" fillId="0" borderId="9" xfId="0" applyFont="1" applyFill="1" applyBorder="1" applyAlignment="1">
      <alignment wrapText="1"/>
    </xf>
    <xf numFmtId="4" fontId="19" fillId="0" borderId="9" xfId="0" applyNumberFormat="1" applyFont="1" applyBorder="1"/>
    <xf numFmtId="0" fontId="18" fillId="0" borderId="10" xfId="0" applyFont="1" applyFill="1" applyBorder="1" applyAlignment="1">
      <alignment horizontal="left"/>
    </xf>
    <xf numFmtId="0" fontId="18" fillId="0" borderId="9" xfId="0" applyFont="1" applyFill="1" applyBorder="1" applyAlignment="1">
      <alignment wrapText="1"/>
    </xf>
    <xf numFmtId="4" fontId="22" fillId="2" borderId="9" xfId="0" applyNumberFormat="1" applyFont="1" applyFill="1" applyBorder="1"/>
    <xf numFmtId="4" fontId="23" fillId="2" borderId="9" xfId="0" applyNumberFormat="1" applyFont="1" applyFill="1" applyBorder="1"/>
    <xf numFmtId="0" fontId="21" fillId="0" borderId="15" xfId="0" applyFont="1" applyFill="1" applyBorder="1" applyAlignment="1">
      <alignment horizontal="left"/>
    </xf>
    <xf numFmtId="4" fontId="18" fillId="2" borderId="16" xfId="0" applyNumberFormat="1" applyFont="1" applyFill="1" applyBorder="1"/>
    <xf numFmtId="0" fontId="19" fillId="0" borderId="12" xfId="0" applyFont="1" applyBorder="1"/>
    <xf numFmtId="0" fontId="20" fillId="0" borderId="13" xfId="0" applyFont="1" applyFill="1" applyBorder="1" applyAlignment="1">
      <alignment wrapText="1"/>
    </xf>
    <xf numFmtId="4" fontId="20" fillId="0" borderId="13" xfId="0" applyNumberFormat="1" applyFont="1" applyBorder="1"/>
    <xf numFmtId="0" fontId="20" fillId="0" borderId="15" xfId="0" applyFont="1" applyFill="1" applyBorder="1" applyAlignment="1">
      <alignment horizontal="left"/>
    </xf>
    <xf numFmtId="0" fontId="20" fillId="0" borderId="16" xfId="0" applyFont="1" applyBorder="1" applyAlignment="1">
      <alignment wrapText="1"/>
    </xf>
    <xf numFmtId="4" fontId="19" fillId="2" borderId="39" xfId="0" applyNumberFormat="1" applyFont="1" applyFill="1" applyBorder="1"/>
    <xf numFmtId="4" fontId="19" fillId="2" borderId="40" xfId="0" applyNumberFormat="1" applyFont="1" applyFill="1" applyBorder="1"/>
    <xf numFmtId="0" fontId="20" fillId="0" borderId="12" xfId="0" applyFont="1" applyFill="1" applyBorder="1" applyAlignment="1">
      <alignment horizontal="left"/>
    </xf>
    <xf numFmtId="0" fontId="20" fillId="0" borderId="13" xfId="0" applyFont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wrapText="1"/>
    </xf>
    <xf numFmtId="0" fontId="21" fillId="0" borderId="0" xfId="0" applyFont="1" applyBorder="1"/>
    <xf numFmtId="4" fontId="18" fillId="2" borderId="0" xfId="0" applyNumberFormat="1" applyFont="1" applyFill="1" applyBorder="1"/>
    <xf numFmtId="4" fontId="20" fillId="0" borderId="0" xfId="0" applyNumberFormat="1" applyFont="1" applyBorder="1"/>
    <xf numFmtId="0" fontId="24" fillId="0" borderId="0" xfId="0" applyFont="1" applyAlignment="1">
      <alignment vertical="center"/>
    </xf>
    <xf numFmtId="0" fontId="25" fillId="0" borderId="0" xfId="0" applyFont="1"/>
    <xf numFmtId="4" fontId="19" fillId="0" borderId="0" xfId="0" applyNumberFormat="1" applyFont="1"/>
    <xf numFmtId="0" fontId="26" fillId="0" borderId="0" xfId="0" applyFont="1" applyAlignment="1">
      <alignment vertical="center"/>
    </xf>
    <xf numFmtId="0" fontId="20" fillId="0" borderId="0" xfId="0" applyFont="1"/>
    <xf numFmtId="0" fontId="27" fillId="2" borderId="0" xfId="0" applyNumberFormat="1" applyFont="1" applyFill="1" applyBorder="1" applyAlignment="1">
      <alignment horizontal="center"/>
    </xf>
    <xf numFmtId="1" fontId="27" fillId="0" borderId="0" xfId="0" applyNumberFormat="1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4" fontId="0" fillId="0" borderId="9" xfId="0" applyNumberFormat="1" applyBorder="1"/>
    <xf numFmtId="4" fontId="0" fillId="2" borderId="28" xfId="0" applyNumberFormat="1" applyFill="1" applyBorder="1"/>
    <xf numFmtId="4" fontId="0" fillId="2" borderId="14" xfId="0" applyNumberFormat="1" applyFill="1" applyBorder="1"/>
    <xf numFmtId="4" fontId="2" fillId="0" borderId="9" xfId="0" applyNumberFormat="1" applyFont="1" applyBorder="1"/>
    <xf numFmtId="4" fontId="2" fillId="0" borderId="16" xfId="0" applyNumberFormat="1" applyFont="1" applyBorder="1"/>
    <xf numFmtId="4" fontId="3" fillId="0" borderId="18" xfId="0" applyNumberFormat="1" applyFont="1" applyBorder="1"/>
    <xf numFmtId="0" fontId="2" fillId="0" borderId="15" xfId="0" applyFont="1" applyBorder="1"/>
    <xf numFmtId="0" fontId="0" fillId="0" borderId="10" xfId="0" applyFont="1" applyBorder="1" applyAlignment="1">
      <alignment horizontal="center"/>
    </xf>
    <xf numFmtId="0" fontId="28" fillId="0" borderId="0" xfId="0" applyFont="1" applyBorder="1"/>
    <xf numFmtId="4" fontId="29" fillId="0" borderId="0" xfId="0" applyNumberFormat="1" applyFont="1" applyBorder="1"/>
    <xf numFmtId="4" fontId="2" fillId="0" borderId="0" xfId="0" applyNumberFormat="1" applyFont="1" applyBorder="1"/>
    <xf numFmtId="0" fontId="30" fillId="0" borderId="0" xfId="0" applyFont="1" applyBorder="1"/>
    <xf numFmtId="4" fontId="30" fillId="0" borderId="0" xfId="0" applyNumberFormat="1" applyFont="1" applyBorder="1"/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vertical="center"/>
    </xf>
    <xf numFmtId="0" fontId="2" fillId="0" borderId="20" xfId="0" applyFont="1" applyBorder="1"/>
    <xf numFmtId="4" fontId="3" fillId="2" borderId="21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4" fontId="3" fillId="2" borderId="22" xfId="0" applyNumberFormat="1" applyFont="1" applyFill="1" applyBorder="1" applyAlignment="1">
      <alignment vertical="center" wrapText="1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right"/>
    </xf>
    <xf numFmtId="4" fontId="3" fillId="2" borderId="18" xfId="0" applyNumberFormat="1" applyFont="1" applyFill="1" applyBorder="1"/>
    <xf numFmtId="4" fontId="3" fillId="2" borderId="19" xfId="0" applyNumberFormat="1" applyFont="1" applyFill="1" applyBorder="1"/>
    <xf numFmtId="4" fontId="2" fillId="0" borderId="9" xfId="0" applyNumberFormat="1" applyFont="1" applyFill="1" applyBorder="1"/>
    <xf numFmtId="4" fontId="3" fillId="0" borderId="13" xfId="0" applyNumberFormat="1" applyFont="1" applyBorder="1"/>
    <xf numFmtId="4" fontId="2" fillId="0" borderId="21" xfId="0" applyNumberFormat="1" applyFont="1" applyFill="1" applyBorder="1"/>
    <xf numFmtId="4" fontId="3" fillId="0" borderId="27" xfId="0" applyNumberFormat="1" applyFont="1" applyBorder="1"/>
    <xf numFmtId="4" fontId="2" fillId="0" borderId="27" xfId="0" applyNumberFormat="1" applyFont="1" applyBorder="1"/>
    <xf numFmtId="0" fontId="0" fillId="0" borderId="10" xfId="0" applyBorder="1" applyAlignment="1">
      <alignment horizontal="center"/>
    </xf>
    <xf numFmtId="4" fontId="31" fillId="0" borderId="0" xfId="0" applyNumberFormat="1" applyFont="1"/>
    <xf numFmtId="0" fontId="32" fillId="0" borderId="0" xfId="0" applyFont="1"/>
    <xf numFmtId="0" fontId="19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3" fillId="0" borderId="17" xfId="0" applyFont="1" applyBorder="1" applyAlignment="1"/>
    <xf numFmtId="0" fontId="3" fillId="0" borderId="18" xfId="0" applyFont="1" applyBorder="1" applyAlignment="1"/>
    <xf numFmtId="0" fontId="14" fillId="0" borderId="0" xfId="0" applyFont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8" fillId="0" borderId="36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3" fillId="0" borderId="12" xfId="0" applyFont="1" applyBorder="1" applyAlignment="1"/>
    <xf numFmtId="0" fontId="3" fillId="0" borderId="13" xfId="0" applyFont="1" applyBorder="1" applyAlignme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3" fillId="0" borderId="24" xfId="0" applyFont="1" applyBorder="1" applyAlignment="1"/>
    <xf numFmtId="0" fontId="3" fillId="0" borderId="25" xfId="0" applyFont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16" sqref="D16"/>
    </sheetView>
  </sheetViews>
  <sheetFormatPr defaultRowHeight="15" x14ac:dyDescent="0.25"/>
  <cols>
    <col min="1" max="1" width="46" customWidth="1"/>
    <col min="2" max="2" width="13.7109375" customWidth="1"/>
    <col min="3" max="3" width="12" customWidth="1"/>
    <col min="4" max="4" width="14.28515625" customWidth="1"/>
  </cols>
  <sheetData>
    <row r="1" spans="1:4" x14ac:dyDescent="0.25">
      <c r="A1" s="328" t="s">
        <v>119</v>
      </c>
      <c r="B1" s="328"/>
      <c r="C1" s="328"/>
      <c r="D1" s="328"/>
    </row>
    <row r="2" spans="1:4" x14ac:dyDescent="0.25">
      <c r="A2" s="329" t="s">
        <v>101</v>
      </c>
      <c r="B2" s="329"/>
      <c r="C2" s="329"/>
      <c r="D2" s="329"/>
    </row>
    <row r="3" spans="1:4" ht="33.75" customHeight="1" x14ac:dyDescent="0.25">
      <c r="A3" s="328" t="s">
        <v>169</v>
      </c>
      <c r="B3" s="328"/>
      <c r="C3" s="328"/>
      <c r="D3" s="328"/>
    </row>
    <row r="4" spans="1:4" ht="15.75" thickBot="1" x14ac:dyDescent="0.3">
      <c r="B4" s="1"/>
    </row>
    <row r="5" spans="1:4" ht="30" x14ac:dyDescent="0.25">
      <c r="A5" s="97" t="s">
        <v>102</v>
      </c>
      <c r="B5" s="98" t="s">
        <v>166</v>
      </c>
      <c r="C5" s="206" t="s">
        <v>165</v>
      </c>
      <c r="D5" s="122" t="s">
        <v>164</v>
      </c>
    </row>
    <row r="6" spans="1:4" x14ac:dyDescent="0.25">
      <c r="A6" s="9" t="s">
        <v>103</v>
      </c>
      <c r="B6" s="144">
        <f>SUM(B7:B8)</f>
        <v>283471.37</v>
      </c>
      <c r="C6" s="77">
        <f>SUM(C7:C8)</f>
        <v>642478</v>
      </c>
      <c r="D6" s="77">
        <f>SUM(D7:D8)</f>
        <v>417579.22</v>
      </c>
    </row>
    <row r="7" spans="1:4" x14ac:dyDescent="0.25">
      <c r="A7" s="10" t="s">
        <v>104</v>
      </c>
      <c r="B7" s="295">
        <v>283471.37</v>
      </c>
      <c r="C7" s="78">
        <v>642478</v>
      </c>
      <c r="D7" s="76">
        <v>417579.22</v>
      </c>
    </row>
    <row r="8" spans="1:4" x14ac:dyDescent="0.25">
      <c r="A8" s="10" t="s">
        <v>105</v>
      </c>
      <c r="B8" s="295">
        <v>0</v>
      </c>
      <c r="C8" s="78">
        <v>0</v>
      </c>
      <c r="D8" s="296">
        <v>0</v>
      </c>
    </row>
    <row r="9" spans="1:4" x14ac:dyDescent="0.25">
      <c r="A9" s="9" t="s">
        <v>106</v>
      </c>
      <c r="B9" s="144">
        <f>SUM(B10:B11)</f>
        <v>260500.43</v>
      </c>
      <c r="C9" s="77">
        <f>SUM(C10:C11)</f>
        <v>641151</v>
      </c>
      <c r="D9" s="94">
        <f>SUM(D10:D11)</f>
        <v>362423.98000000004</v>
      </c>
    </row>
    <row r="10" spans="1:4" x14ac:dyDescent="0.25">
      <c r="A10" s="10" t="s">
        <v>107</v>
      </c>
      <c r="B10" s="295">
        <v>260500.43</v>
      </c>
      <c r="C10" s="78">
        <v>627268</v>
      </c>
      <c r="D10" s="85">
        <v>356908.39</v>
      </c>
    </row>
    <row r="11" spans="1:4" x14ac:dyDescent="0.25">
      <c r="A11" s="10" t="s">
        <v>108</v>
      </c>
      <c r="B11" s="295"/>
      <c r="C11" s="78">
        <v>13883</v>
      </c>
      <c r="D11" s="85">
        <v>5515.59</v>
      </c>
    </row>
    <row r="12" spans="1:4" x14ac:dyDescent="0.25">
      <c r="A12" s="9" t="s">
        <v>109</v>
      </c>
      <c r="B12" s="144">
        <f>B6-B9</f>
        <v>22970.940000000002</v>
      </c>
      <c r="C12" s="77">
        <f>C6-C9</f>
        <v>1327</v>
      </c>
      <c r="D12" s="94">
        <f>D6-D9</f>
        <v>55155.239999999932</v>
      </c>
    </row>
    <row r="13" spans="1:4" x14ac:dyDescent="0.25">
      <c r="A13" s="99" t="s">
        <v>110</v>
      </c>
      <c r="B13" s="100" t="s">
        <v>111</v>
      </c>
      <c r="C13" s="123" t="s">
        <v>167</v>
      </c>
      <c r="D13" s="80" t="s">
        <v>168</v>
      </c>
    </row>
    <row r="14" spans="1:4" ht="30" x14ac:dyDescent="0.25">
      <c r="A14" s="11" t="s">
        <v>112</v>
      </c>
      <c r="B14" s="295">
        <v>-11501.8</v>
      </c>
      <c r="C14" s="78"/>
      <c r="D14" s="85">
        <v>16824.55</v>
      </c>
    </row>
    <row r="15" spans="1:4" ht="27.75" customHeight="1" thickBot="1" x14ac:dyDescent="0.3">
      <c r="A15" s="124" t="s">
        <v>197</v>
      </c>
      <c r="B15" s="127">
        <v>9885.35</v>
      </c>
      <c r="C15" s="90">
        <v>0</v>
      </c>
      <c r="D15" s="297">
        <v>5515.59</v>
      </c>
    </row>
    <row r="16" spans="1:4" ht="30.75" thickBot="1" x14ac:dyDescent="0.3">
      <c r="A16" s="101" t="s">
        <v>113</v>
      </c>
      <c r="B16" s="98" t="s">
        <v>166</v>
      </c>
      <c r="C16" s="206" t="s">
        <v>165</v>
      </c>
      <c r="D16" s="122" t="s">
        <v>164</v>
      </c>
    </row>
    <row r="17" spans="1:4" x14ac:dyDescent="0.25">
      <c r="A17" s="102" t="s">
        <v>114</v>
      </c>
      <c r="B17" s="103">
        <v>0</v>
      </c>
      <c r="C17" s="3">
        <v>0</v>
      </c>
      <c r="D17" s="104">
        <v>0</v>
      </c>
    </row>
    <row r="18" spans="1:4" ht="30" x14ac:dyDescent="0.25">
      <c r="A18" s="125" t="s">
        <v>115</v>
      </c>
      <c r="B18" s="5">
        <v>0</v>
      </c>
      <c r="C18" s="4">
        <v>0</v>
      </c>
      <c r="D18" s="105">
        <v>0</v>
      </c>
    </row>
    <row r="19" spans="1:4" x14ac:dyDescent="0.25">
      <c r="A19" s="106" t="s">
        <v>116</v>
      </c>
      <c r="B19" s="5">
        <v>0</v>
      </c>
      <c r="C19" s="4">
        <v>0</v>
      </c>
      <c r="D19" s="105">
        <v>0</v>
      </c>
    </row>
    <row r="20" spans="1:4" ht="15.75" thickBot="1" x14ac:dyDescent="0.3">
      <c r="A20" s="107" t="s">
        <v>117</v>
      </c>
      <c r="B20" s="108">
        <v>0</v>
      </c>
      <c r="C20" s="109">
        <v>0</v>
      </c>
      <c r="D20" s="110">
        <v>0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workbookViewId="0">
      <selection activeCell="M15" sqref="M15"/>
    </sheetView>
  </sheetViews>
  <sheetFormatPr defaultRowHeight="12.75" x14ac:dyDescent="0.2"/>
  <cols>
    <col min="1" max="1" width="8" style="218" customWidth="1"/>
    <col min="2" max="2" width="26.5703125" style="218" customWidth="1"/>
    <col min="3" max="3" width="10" style="218" customWidth="1"/>
    <col min="4" max="4" width="9.85546875" style="218" customWidth="1"/>
    <col min="5" max="5" width="10.42578125" style="222" customWidth="1"/>
    <col min="6" max="6" width="11.7109375" style="222" customWidth="1"/>
    <col min="7" max="7" width="9.85546875" style="222" customWidth="1"/>
    <col min="8" max="8" width="9.140625" style="218"/>
    <col min="9" max="9" width="9.140625" style="218" customWidth="1"/>
    <col min="10" max="16384" width="9.140625" style="218"/>
  </cols>
  <sheetData>
    <row r="1" spans="1:12" x14ac:dyDescent="0.2">
      <c r="B1" s="330" t="s">
        <v>170</v>
      </c>
      <c r="C1" s="330"/>
      <c r="D1" s="330"/>
      <c r="E1" s="330"/>
      <c r="F1" s="330"/>
      <c r="G1" s="330"/>
    </row>
    <row r="2" spans="1:12" x14ac:dyDescent="0.2">
      <c r="B2" s="330" t="s">
        <v>14</v>
      </c>
      <c r="C2" s="330"/>
      <c r="D2" s="330"/>
      <c r="E2" s="330"/>
      <c r="F2" s="330"/>
      <c r="G2" s="330"/>
    </row>
    <row r="3" spans="1:12" x14ac:dyDescent="0.2">
      <c r="B3" s="331" t="s">
        <v>15</v>
      </c>
      <c r="C3" s="331"/>
      <c r="D3" s="331"/>
      <c r="E3" s="331"/>
      <c r="F3" s="331"/>
      <c r="G3" s="331"/>
    </row>
    <row r="4" spans="1:12" x14ac:dyDescent="0.2">
      <c r="B4" s="219"/>
      <c r="C4" s="219" t="s">
        <v>172</v>
      </c>
      <c r="D4" s="220" t="s">
        <v>173</v>
      </c>
      <c r="E4" s="221"/>
      <c r="F4" s="221"/>
      <c r="G4" s="221"/>
    </row>
    <row r="5" spans="1:12" ht="13.5" thickBot="1" x14ac:dyDescent="0.25"/>
    <row r="6" spans="1:12" ht="60" customHeight="1" thickBot="1" x14ac:dyDescent="0.25">
      <c r="A6" s="223" t="s">
        <v>0</v>
      </c>
      <c r="B6" s="224" t="s">
        <v>1</v>
      </c>
      <c r="C6" s="225" t="s">
        <v>192</v>
      </c>
      <c r="D6" s="226" t="s">
        <v>165</v>
      </c>
      <c r="E6" s="225" t="s">
        <v>171</v>
      </c>
      <c r="F6" s="225" t="s">
        <v>193</v>
      </c>
      <c r="G6" s="227" t="s">
        <v>194</v>
      </c>
    </row>
    <row r="7" spans="1:12" x14ac:dyDescent="0.2">
      <c r="A7" s="228"/>
      <c r="B7" s="229">
        <v>1</v>
      </c>
      <c r="C7" s="229">
        <v>2</v>
      </c>
      <c r="D7" s="229">
        <v>3</v>
      </c>
      <c r="E7" s="230">
        <v>4</v>
      </c>
      <c r="F7" s="292" t="s">
        <v>195</v>
      </c>
      <c r="G7" s="293" t="s">
        <v>196</v>
      </c>
      <c r="L7" s="218" t="s">
        <v>13</v>
      </c>
    </row>
    <row r="8" spans="1:12" ht="38.25" x14ac:dyDescent="0.2">
      <c r="A8" s="233">
        <v>67</v>
      </c>
      <c r="B8" s="234" t="s">
        <v>3</v>
      </c>
      <c r="C8" s="235">
        <f>C9</f>
        <v>218456.93</v>
      </c>
      <c r="D8" s="236">
        <f>SUM(D9:D9)</f>
        <v>566255</v>
      </c>
      <c r="E8" s="236">
        <f>SUM(E9:E9)</f>
        <v>241156.08</v>
      </c>
      <c r="F8" s="236">
        <f>E8/C8*100</f>
        <v>110.3906751779401</v>
      </c>
      <c r="G8" s="237">
        <f>E8/D8*100</f>
        <v>42.587894146630049</v>
      </c>
    </row>
    <row r="9" spans="1:12" ht="38.25" x14ac:dyDescent="0.2">
      <c r="A9" s="238">
        <v>6711</v>
      </c>
      <c r="B9" s="239" t="s">
        <v>4</v>
      </c>
      <c r="C9" s="240">
        <v>218456.93</v>
      </c>
      <c r="D9" s="241">
        <v>566255</v>
      </c>
      <c r="E9" s="242">
        <v>241156.08</v>
      </c>
      <c r="F9" s="236">
        <f t="shared" ref="F9:F21" si="0">E9/C9*100</f>
        <v>110.3906751779401</v>
      </c>
      <c r="G9" s="237">
        <f t="shared" ref="G9:G21" si="1">E9/D9*100</f>
        <v>42.587894146630049</v>
      </c>
    </row>
    <row r="10" spans="1:12" ht="38.25" x14ac:dyDescent="0.2">
      <c r="A10" s="233">
        <v>66</v>
      </c>
      <c r="B10" s="234" t="s">
        <v>7</v>
      </c>
      <c r="C10" s="235">
        <f>C11</f>
        <v>8382.11</v>
      </c>
      <c r="D10" s="236">
        <f>D11</f>
        <v>9861</v>
      </c>
      <c r="E10" s="243">
        <f>E11+E12</f>
        <v>16657.439999999999</v>
      </c>
      <c r="F10" s="236">
        <f t="shared" si="0"/>
        <v>198.72609641247846</v>
      </c>
      <c r="G10" s="237">
        <f t="shared" si="1"/>
        <v>168.92242166108912</v>
      </c>
    </row>
    <row r="11" spans="1:12" ht="25.5" x14ac:dyDescent="0.2">
      <c r="A11" s="238">
        <v>6615</v>
      </c>
      <c r="B11" s="239" t="s">
        <v>6</v>
      </c>
      <c r="C11" s="240">
        <v>8382.11</v>
      </c>
      <c r="D11" s="241">
        <v>9861</v>
      </c>
      <c r="E11" s="242">
        <v>16560.28</v>
      </c>
      <c r="F11" s="236">
        <f t="shared" si="0"/>
        <v>197.56696106350307</v>
      </c>
      <c r="G11" s="237">
        <f t="shared" si="1"/>
        <v>167.93712605212451</v>
      </c>
    </row>
    <row r="12" spans="1:12" x14ac:dyDescent="0.2">
      <c r="A12" s="238">
        <v>6632</v>
      </c>
      <c r="B12" s="239" t="s">
        <v>191</v>
      </c>
      <c r="C12" s="240"/>
      <c r="D12" s="241"/>
      <c r="E12" s="242">
        <v>97.16</v>
      </c>
      <c r="F12" s="236"/>
      <c r="G12" s="237"/>
    </row>
    <row r="13" spans="1:12" x14ac:dyDescent="0.2">
      <c r="A13" s="233">
        <v>65</v>
      </c>
      <c r="B13" s="234" t="s">
        <v>8</v>
      </c>
      <c r="C13" s="235">
        <f>C14</f>
        <v>51748.07</v>
      </c>
      <c r="D13" s="236">
        <f>D14</f>
        <v>62380</v>
      </c>
      <c r="E13" s="243">
        <f>E14</f>
        <v>152864.1</v>
      </c>
      <c r="F13" s="236">
        <f t="shared" si="0"/>
        <v>295.4005820893417</v>
      </c>
      <c r="G13" s="237">
        <f t="shared" si="1"/>
        <v>245.05306187880734</v>
      </c>
    </row>
    <row r="14" spans="1:12" x14ac:dyDescent="0.2">
      <c r="A14" s="238">
        <v>6526</v>
      </c>
      <c r="B14" s="239" t="s">
        <v>9</v>
      </c>
      <c r="C14" s="240">
        <v>51748.07</v>
      </c>
      <c r="D14" s="241">
        <v>62380</v>
      </c>
      <c r="E14" s="244">
        <v>152864.1</v>
      </c>
      <c r="F14" s="236">
        <f t="shared" si="0"/>
        <v>295.4005820893417</v>
      </c>
      <c r="G14" s="237">
        <f t="shared" si="1"/>
        <v>245.05306187880734</v>
      </c>
    </row>
    <row r="15" spans="1:12" ht="38.25" x14ac:dyDescent="0.2">
      <c r="A15" s="233">
        <v>63</v>
      </c>
      <c r="B15" s="234" t="s">
        <v>10</v>
      </c>
      <c r="C15" s="235">
        <f>C17</f>
        <v>4884.2</v>
      </c>
      <c r="D15" s="236">
        <f>SUM(D16:D17)</f>
        <v>3982</v>
      </c>
      <c r="E15" s="245">
        <f>E16+E17</f>
        <v>6901.58</v>
      </c>
      <c r="F15" s="236">
        <f t="shared" si="0"/>
        <v>141.3042053969944</v>
      </c>
      <c r="G15" s="237">
        <f t="shared" si="1"/>
        <v>173.31943746860873</v>
      </c>
    </row>
    <row r="16" spans="1:12" ht="25.5" x14ac:dyDescent="0.2">
      <c r="A16" s="238">
        <v>6341</v>
      </c>
      <c r="B16" s="239" t="s">
        <v>11</v>
      </c>
      <c r="C16" s="240"/>
      <c r="D16" s="241">
        <v>0</v>
      </c>
      <c r="E16" s="242"/>
      <c r="F16" s="236"/>
      <c r="G16" s="237"/>
    </row>
    <row r="17" spans="1:16" ht="38.25" x14ac:dyDescent="0.2">
      <c r="A17" s="238">
        <v>6361</v>
      </c>
      <c r="B17" s="239" t="s">
        <v>12</v>
      </c>
      <c r="C17" s="240">
        <v>4884.2</v>
      </c>
      <c r="D17" s="241">
        <v>3982</v>
      </c>
      <c r="E17" s="242">
        <v>6901.58</v>
      </c>
      <c r="F17" s="236">
        <f t="shared" si="0"/>
        <v>141.3042053969944</v>
      </c>
      <c r="G17" s="237">
        <f t="shared" si="1"/>
        <v>173.31943746860873</v>
      </c>
      <c r="K17" s="218" t="s">
        <v>100</v>
      </c>
      <c r="M17" s="218" t="s">
        <v>99</v>
      </c>
    </row>
    <row r="18" spans="1:16" s="246" customFormat="1" x14ac:dyDescent="0.2">
      <c r="A18" s="233">
        <v>64</v>
      </c>
      <c r="B18" s="234" t="s">
        <v>120</v>
      </c>
      <c r="C18" s="235">
        <f>C19</f>
        <v>0.06</v>
      </c>
      <c r="D18" s="236"/>
      <c r="E18" s="243">
        <f>E19</f>
        <v>0.02</v>
      </c>
      <c r="F18" s="236">
        <f t="shared" si="0"/>
        <v>33.333333333333336</v>
      </c>
      <c r="G18" s="237"/>
    </row>
    <row r="19" spans="1:16" ht="25.5" x14ac:dyDescent="0.2">
      <c r="A19" s="238">
        <v>6413</v>
      </c>
      <c r="B19" s="239" t="s">
        <v>121</v>
      </c>
      <c r="C19" s="240">
        <v>0.06</v>
      </c>
      <c r="D19" s="241"/>
      <c r="E19" s="242">
        <v>0.02</v>
      </c>
      <c r="F19" s="236">
        <f t="shared" si="0"/>
        <v>33.333333333333336</v>
      </c>
      <c r="G19" s="237"/>
    </row>
    <row r="20" spans="1:16" ht="13.5" thickBot="1" x14ac:dyDescent="0.25">
      <c r="A20" s="238"/>
      <c r="B20" s="239"/>
      <c r="C20" s="247"/>
      <c r="D20" s="241"/>
      <c r="E20" s="242"/>
      <c r="F20" s="236"/>
      <c r="G20" s="248"/>
    </row>
    <row r="21" spans="1:16" s="246" customFormat="1" ht="13.5" thickBot="1" x14ac:dyDescent="0.25">
      <c r="A21" s="249"/>
      <c r="B21" s="250" t="s">
        <v>96</v>
      </c>
      <c r="C21" s="251">
        <f>C8+C10+C13+C15+C18</f>
        <v>283471.37</v>
      </c>
      <c r="D21" s="252">
        <f>D8+D10+D13+D15+D18</f>
        <v>642478</v>
      </c>
      <c r="E21" s="253">
        <f>E8+E10+E13+E15+E18</f>
        <v>417579.22000000003</v>
      </c>
      <c r="F21" s="236">
        <f t="shared" si="0"/>
        <v>147.30913389948341</v>
      </c>
      <c r="G21" s="254">
        <f t="shared" si="1"/>
        <v>64.995100221330532</v>
      </c>
    </row>
    <row r="22" spans="1:16" x14ac:dyDescent="0.2">
      <c r="P22" s="246"/>
    </row>
    <row r="43" spans="2:7" x14ac:dyDescent="0.2">
      <c r="B43" s="330" t="s">
        <v>174</v>
      </c>
      <c r="C43" s="330"/>
      <c r="D43" s="330"/>
      <c r="E43" s="330"/>
      <c r="F43" s="330"/>
      <c r="G43" s="330"/>
    </row>
    <row r="44" spans="2:7" x14ac:dyDescent="0.2">
      <c r="B44" s="330" t="s">
        <v>14</v>
      </c>
      <c r="C44" s="330"/>
      <c r="D44" s="330"/>
      <c r="E44" s="330"/>
      <c r="F44" s="330"/>
      <c r="G44" s="330"/>
    </row>
    <row r="46" spans="2:7" x14ac:dyDescent="0.2">
      <c r="B46" s="332" t="s">
        <v>16</v>
      </c>
      <c r="C46" s="332"/>
      <c r="D46" s="332"/>
      <c r="E46" s="332"/>
      <c r="F46" s="332"/>
      <c r="G46" s="332"/>
    </row>
    <row r="47" spans="2:7" x14ac:dyDescent="0.2">
      <c r="D47" s="246"/>
    </row>
    <row r="48" spans="2:7" ht="13.5" thickBot="1" x14ac:dyDescent="0.25"/>
    <row r="49" spans="1:7" ht="51.75" thickBot="1" x14ac:dyDescent="0.25">
      <c r="A49" s="223" t="s">
        <v>82</v>
      </c>
      <c r="B49" s="224" t="s">
        <v>1</v>
      </c>
      <c r="C49" s="225" t="s">
        <v>192</v>
      </c>
      <c r="D49" s="226" t="s">
        <v>165</v>
      </c>
      <c r="E49" s="225" t="s">
        <v>171</v>
      </c>
      <c r="F49" s="225" t="s">
        <v>193</v>
      </c>
      <c r="G49" s="227" t="s">
        <v>194</v>
      </c>
    </row>
    <row r="50" spans="1:7" ht="25.5" x14ac:dyDescent="0.2">
      <c r="A50" s="228"/>
      <c r="B50" s="229">
        <v>1</v>
      </c>
      <c r="C50" s="229">
        <v>2</v>
      </c>
      <c r="D50" s="229">
        <v>3</v>
      </c>
      <c r="E50" s="255">
        <v>4</v>
      </c>
      <c r="F50" s="231" t="s">
        <v>195</v>
      </c>
      <c r="G50" s="232" t="s">
        <v>196</v>
      </c>
    </row>
    <row r="51" spans="1:7" x14ac:dyDescent="0.2">
      <c r="A51" s="233">
        <v>31</v>
      </c>
      <c r="B51" s="234" t="s">
        <v>17</v>
      </c>
      <c r="C51" s="235">
        <f>C52+C54+C56</f>
        <v>191873.85</v>
      </c>
      <c r="D51" s="235">
        <f>D52+D54+D56</f>
        <v>458085</v>
      </c>
      <c r="E51" s="236">
        <f t="shared" ref="E51" si="2">SUM(E52+E54+E56)</f>
        <v>190778.98</v>
      </c>
      <c r="F51" s="236">
        <f>E51/C51*100</f>
        <v>99.429380293354214</v>
      </c>
      <c r="G51" s="236">
        <f>E51/D51*100</f>
        <v>41.64706986694609</v>
      </c>
    </row>
    <row r="52" spans="1:7" x14ac:dyDescent="0.2">
      <c r="A52" s="238">
        <v>311</v>
      </c>
      <c r="B52" s="234" t="s">
        <v>18</v>
      </c>
      <c r="C52" s="235">
        <f>C53</f>
        <v>160870.70000000001</v>
      </c>
      <c r="D52" s="236">
        <v>370376</v>
      </c>
      <c r="E52" s="243">
        <v>149148.21</v>
      </c>
      <c r="F52" s="236">
        <f t="shared" ref="F52:F111" si="3">E52/C52*100</f>
        <v>92.713098158956214</v>
      </c>
      <c r="G52" s="236">
        <f t="shared" ref="G52:G111" si="4">E52/D52*100</f>
        <v>40.269404605049999</v>
      </c>
    </row>
    <row r="53" spans="1:7" x14ac:dyDescent="0.2">
      <c r="A53" s="238">
        <v>3111</v>
      </c>
      <c r="B53" s="239" t="s">
        <v>19</v>
      </c>
      <c r="C53" s="240">
        <v>160870.70000000001</v>
      </c>
      <c r="D53" s="241">
        <v>370376</v>
      </c>
      <c r="E53" s="242">
        <v>149148.21</v>
      </c>
      <c r="F53" s="236">
        <f t="shared" si="3"/>
        <v>92.713098158956214</v>
      </c>
      <c r="G53" s="236">
        <f t="shared" si="4"/>
        <v>40.269404605049999</v>
      </c>
    </row>
    <row r="54" spans="1:7" x14ac:dyDescent="0.2">
      <c r="A54" s="233">
        <v>312</v>
      </c>
      <c r="B54" s="234" t="s">
        <v>20</v>
      </c>
      <c r="C54" s="235">
        <f>C55</f>
        <v>4459.49</v>
      </c>
      <c r="D54" s="236">
        <f>D55</f>
        <v>30904</v>
      </c>
      <c r="E54" s="243">
        <f>E55</f>
        <v>17021.259999999998</v>
      </c>
      <c r="F54" s="236">
        <f t="shared" si="3"/>
        <v>381.68624663358366</v>
      </c>
      <c r="G54" s="236">
        <f t="shared" si="4"/>
        <v>55.077853999482265</v>
      </c>
    </row>
    <row r="55" spans="1:7" x14ac:dyDescent="0.2">
      <c r="A55" s="238">
        <v>3121</v>
      </c>
      <c r="B55" s="239" t="s">
        <v>20</v>
      </c>
      <c r="C55" s="240">
        <v>4459.49</v>
      </c>
      <c r="D55" s="241">
        <v>30904</v>
      </c>
      <c r="E55" s="242">
        <v>17021.259999999998</v>
      </c>
      <c r="F55" s="236">
        <f t="shared" si="3"/>
        <v>381.68624663358366</v>
      </c>
      <c r="G55" s="236">
        <f t="shared" si="4"/>
        <v>55.077853999482265</v>
      </c>
    </row>
    <row r="56" spans="1:7" x14ac:dyDescent="0.2">
      <c r="A56" s="233">
        <v>313</v>
      </c>
      <c r="B56" s="234" t="s">
        <v>21</v>
      </c>
      <c r="C56" s="235">
        <f>C57</f>
        <v>26543.66</v>
      </c>
      <c r="D56" s="236">
        <f>D57</f>
        <v>56805</v>
      </c>
      <c r="E56" s="243">
        <f>E57</f>
        <v>24609.51</v>
      </c>
      <c r="F56" s="236">
        <f t="shared" si="3"/>
        <v>92.713325894017629</v>
      </c>
      <c r="G56" s="236">
        <f t="shared" si="4"/>
        <v>43.322788486928964</v>
      </c>
    </row>
    <row r="57" spans="1:7" ht="25.5" x14ac:dyDescent="0.2">
      <c r="A57" s="238">
        <v>3132</v>
      </c>
      <c r="B57" s="239" t="s">
        <v>22</v>
      </c>
      <c r="C57" s="240">
        <v>26543.66</v>
      </c>
      <c r="D57" s="241">
        <v>56805</v>
      </c>
      <c r="E57" s="244">
        <v>24609.51</v>
      </c>
      <c r="F57" s="236">
        <f t="shared" si="3"/>
        <v>92.713325894017629</v>
      </c>
      <c r="G57" s="236">
        <f t="shared" si="4"/>
        <v>43.322788486928964</v>
      </c>
    </row>
    <row r="58" spans="1:7" x14ac:dyDescent="0.2">
      <c r="A58" s="233">
        <v>32</v>
      </c>
      <c r="B58" s="234" t="s">
        <v>23</v>
      </c>
      <c r="C58" s="235">
        <f>C59+C63+C68+C78+C80</f>
        <v>67915.64</v>
      </c>
      <c r="D58" s="236">
        <f>D59+D63+D68+D78+D80</f>
        <v>166529</v>
      </c>
      <c r="E58" s="245">
        <f>E59+E63+E68+E78+E80</f>
        <v>165311.66999999998</v>
      </c>
      <c r="F58" s="236">
        <f t="shared" si="3"/>
        <v>243.40736537268879</v>
      </c>
      <c r="G58" s="236">
        <f t="shared" si="4"/>
        <v>99.268998192506999</v>
      </c>
    </row>
    <row r="59" spans="1:7" x14ac:dyDescent="0.2">
      <c r="A59" s="233">
        <v>321</v>
      </c>
      <c r="B59" s="234" t="s">
        <v>24</v>
      </c>
      <c r="C59" s="235">
        <f>SUM(C60:C62)</f>
        <v>14030.12</v>
      </c>
      <c r="D59" s="236">
        <f>SUM(D60:D62)</f>
        <v>21540</v>
      </c>
      <c r="E59" s="243">
        <f>SUM(E60:E62)</f>
        <v>16203.57</v>
      </c>
      <c r="F59" s="236">
        <f t="shared" si="3"/>
        <v>115.49131440073212</v>
      </c>
      <c r="G59" s="236">
        <f t="shared" si="4"/>
        <v>75.225487465181061</v>
      </c>
    </row>
    <row r="60" spans="1:7" x14ac:dyDescent="0.2">
      <c r="A60" s="238">
        <v>3211</v>
      </c>
      <c r="B60" s="239" t="s">
        <v>25</v>
      </c>
      <c r="C60" s="240">
        <v>7990.3</v>
      </c>
      <c r="D60" s="241">
        <v>9861</v>
      </c>
      <c r="E60" s="242">
        <v>11403.47</v>
      </c>
      <c r="F60" s="236">
        <f t="shared" si="3"/>
        <v>142.71641865762234</v>
      </c>
      <c r="G60" s="236">
        <f t="shared" si="4"/>
        <v>115.64212554507655</v>
      </c>
    </row>
    <row r="61" spans="1:7" ht="25.5" x14ac:dyDescent="0.2">
      <c r="A61" s="256">
        <v>3212</v>
      </c>
      <c r="B61" s="257" t="s">
        <v>26</v>
      </c>
      <c r="C61" s="247">
        <v>5956.87</v>
      </c>
      <c r="D61" s="258">
        <v>11281</v>
      </c>
      <c r="E61" s="259">
        <v>4650.1000000000004</v>
      </c>
      <c r="F61" s="236">
        <f t="shared" si="3"/>
        <v>78.062808152603637</v>
      </c>
      <c r="G61" s="236">
        <f t="shared" si="4"/>
        <v>41.220636468398197</v>
      </c>
    </row>
    <row r="62" spans="1:7" ht="25.5" x14ac:dyDescent="0.2">
      <c r="A62" s="256">
        <v>3213</v>
      </c>
      <c r="B62" s="257" t="s">
        <v>48</v>
      </c>
      <c r="C62" s="247">
        <v>82.95</v>
      </c>
      <c r="D62" s="258">
        <v>398</v>
      </c>
      <c r="E62" s="259">
        <v>150</v>
      </c>
      <c r="F62" s="236">
        <f t="shared" si="3"/>
        <v>180.83182640144665</v>
      </c>
      <c r="G62" s="236">
        <f t="shared" si="4"/>
        <v>37.688442211055282</v>
      </c>
    </row>
    <row r="63" spans="1:7" x14ac:dyDescent="0.2">
      <c r="A63" s="233">
        <v>322</v>
      </c>
      <c r="B63" s="234" t="s">
        <v>27</v>
      </c>
      <c r="C63" s="235">
        <f>SUM(C64:C67)</f>
        <v>7711.56</v>
      </c>
      <c r="D63" s="236">
        <f>SUM(D64:D67)</f>
        <v>37645</v>
      </c>
      <c r="E63" s="243">
        <f>SUM(E64:E67)</f>
        <v>19153.719999999998</v>
      </c>
      <c r="F63" s="236">
        <f t="shared" si="3"/>
        <v>248.37672273833044</v>
      </c>
      <c r="G63" s="236">
        <f t="shared" si="4"/>
        <v>50.879851241864785</v>
      </c>
    </row>
    <row r="64" spans="1:7" ht="25.5" x14ac:dyDescent="0.2">
      <c r="A64" s="260">
        <v>3221</v>
      </c>
      <c r="B64" s="261" t="s">
        <v>28</v>
      </c>
      <c r="C64" s="262">
        <v>3626.12</v>
      </c>
      <c r="D64" s="263">
        <v>22515</v>
      </c>
      <c r="E64" s="244">
        <v>15567.33</v>
      </c>
      <c r="F64" s="236">
        <f t="shared" si="3"/>
        <v>429.31094392904816</v>
      </c>
      <c r="G64" s="236">
        <f t="shared" si="4"/>
        <v>69.142038640906065</v>
      </c>
    </row>
    <row r="65" spans="1:7" x14ac:dyDescent="0.2">
      <c r="A65" s="260">
        <v>3223</v>
      </c>
      <c r="B65" s="261" t="s">
        <v>29</v>
      </c>
      <c r="C65" s="262">
        <v>3764.38</v>
      </c>
      <c r="D65" s="263">
        <v>9955</v>
      </c>
      <c r="E65" s="244">
        <v>2944.2</v>
      </c>
      <c r="F65" s="236">
        <f t="shared" si="3"/>
        <v>78.212082733411606</v>
      </c>
      <c r="G65" s="236">
        <f t="shared" si="4"/>
        <v>29.575087895529883</v>
      </c>
    </row>
    <row r="66" spans="1:7" ht="25.5" x14ac:dyDescent="0.2">
      <c r="A66" s="260">
        <v>3224</v>
      </c>
      <c r="B66" s="261" t="s">
        <v>30</v>
      </c>
      <c r="C66" s="262">
        <v>164.04</v>
      </c>
      <c r="D66" s="263">
        <v>2256</v>
      </c>
      <c r="E66" s="244">
        <v>185.01</v>
      </c>
      <c r="F66" s="236">
        <f t="shared" si="3"/>
        <v>112.78346744696415</v>
      </c>
      <c r="G66" s="236">
        <f t="shared" si="4"/>
        <v>8.2007978723404253</v>
      </c>
    </row>
    <row r="67" spans="1:7" x14ac:dyDescent="0.2">
      <c r="A67" s="260">
        <v>3225</v>
      </c>
      <c r="B67" s="261" t="s">
        <v>49</v>
      </c>
      <c r="C67" s="262">
        <v>157.02000000000001</v>
      </c>
      <c r="D67" s="263">
        <v>2919</v>
      </c>
      <c r="E67" s="244">
        <v>457.18</v>
      </c>
      <c r="F67" s="236">
        <f t="shared" si="3"/>
        <v>291.1603617373583</v>
      </c>
      <c r="G67" s="236">
        <f t="shared" si="4"/>
        <v>15.662213086673518</v>
      </c>
    </row>
    <row r="68" spans="1:7" x14ac:dyDescent="0.2">
      <c r="A68" s="264">
        <v>323</v>
      </c>
      <c r="B68" s="265" t="s">
        <v>31</v>
      </c>
      <c r="C68" s="251">
        <f>SUM(C69:C77)</f>
        <v>42335.17</v>
      </c>
      <c r="D68" s="266">
        <f>SUM(D69:D77)</f>
        <v>97234</v>
      </c>
      <c r="E68" s="245">
        <f>SUM(E69:E77)</f>
        <v>115798.27000000002</v>
      </c>
      <c r="F68" s="236">
        <f t="shared" si="3"/>
        <v>273.52735326207505</v>
      </c>
      <c r="G68" s="236">
        <f t="shared" si="4"/>
        <v>119.09236481066297</v>
      </c>
    </row>
    <row r="69" spans="1:7" x14ac:dyDescent="0.2">
      <c r="A69" s="260">
        <v>3231</v>
      </c>
      <c r="B69" s="261" t="s">
        <v>32</v>
      </c>
      <c r="C69" s="262">
        <v>1750.43</v>
      </c>
      <c r="D69" s="263">
        <v>4246</v>
      </c>
      <c r="E69" s="244">
        <v>1047.96</v>
      </c>
      <c r="F69" s="236">
        <f t="shared" si="3"/>
        <v>59.868717972155416</v>
      </c>
      <c r="G69" s="236">
        <f t="shared" si="4"/>
        <v>24.68111163447951</v>
      </c>
    </row>
    <row r="70" spans="1:7" ht="25.5" x14ac:dyDescent="0.2">
      <c r="A70" s="260">
        <v>3232</v>
      </c>
      <c r="B70" s="261" t="s">
        <v>33</v>
      </c>
      <c r="C70" s="262">
        <v>4860.91</v>
      </c>
      <c r="D70" s="263">
        <v>1328</v>
      </c>
      <c r="E70" s="244">
        <v>2406.6999999999998</v>
      </c>
      <c r="F70" s="236">
        <f t="shared" si="3"/>
        <v>49.511305496295961</v>
      </c>
      <c r="G70" s="236">
        <f t="shared" si="4"/>
        <v>181.22740963855421</v>
      </c>
    </row>
    <row r="71" spans="1:7" x14ac:dyDescent="0.2">
      <c r="A71" s="260">
        <v>3233</v>
      </c>
      <c r="B71" s="261" t="s">
        <v>50</v>
      </c>
      <c r="C71" s="262">
        <v>1164.97</v>
      </c>
      <c r="D71" s="263">
        <v>6763</v>
      </c>
      <c r="E71" s="244">
        <v>5166.68</v>
      </c>
      <c r="F71" s="236">
        <f t="shared" si="3"/>
        <v>443.50326617852824</v>
      </c>
      <c r="G71" s="236">
        <f t="shared" si="4"/>
        <v>76.396273842969094</v>
      </c>
    </row>
    <row r="72" spans="1:7" x14ac:dyDescent="0.2">
      <c r="A72" s="260">
        <v>3234</v>
      </c>
      <c r="B72" s="261" t="s">
        <v>34</v>
      </c>
      <c r="C72" s="262">
        <v>544.29</v>
      </c>
      <c r="D72" s="263">
        <v>867</v>
      </c>
      <c r="E72" s="244">
        <v>310.10000000000002</v>
      </c>
      <c r="F72" s="236">
        <f t="shared" si="3"/>
        <v>56.973304672141701</v>
      </c>
      <c r="G72" s="236">
        <f t="shared" si="4"/>
        <v>35.767012687427915</v>
      </c>
    </row>
    <row r="73" spans="1:7" x14ac:dyDescent="0.2">
      <c r="A73" s="260">
        <v>3235</v>
      </c>
      <c r="B73" s="261" t="s">
        <v>51</v>
      </c>
      <c r="C73" s="262"/>
      <c r="D73" s="263"/>
      <c r="E73" s="244"/>
      <c r="F73" s="236"/>
      <c r="G73" s="236"/>
    </row>
    <row r="74" spans="1:7" ht="25.5" x14ac:dyDescent="0.2">
      <c r="A74" s="260">
        <v>3236</v>
      </c>
      <c r="B74" s="261" t="s">
        <v>52</v>
      </c>
      <c r="C74" s="262">
        <v>560.09</v>
      </c>
      <c r="D74" s="263">
        <v>929</v>
      </c>
      <c r="E74" s="244">
        <v>578.94000000000005</v>
      </c>
      <c r="F74" s="236">
        <f t="shared" si="3"/>
        <v>103.36553053973469</v>
      </c>
      <c r="G74" s="236">
        <f t="shared" si="4"/>
        <v>62.318622174381055</v>
      </c>
    </row>
    <row r="75" spans="1:7" x14ac:dyDescent="0.2">
      <c r="A75" s="260">
        <v>3237</v>
      </c>
      <c r="B75" s="261" t="s">
        <v>53</v>
      </c>
      <c r="C75" s="262">
        <v>26353.09</v>
      </c>
      <c r="D75" s="263">
        <v>66773</v>
      </c>
      <c r="E75" s="244">
        <v>88142.16</v>
      </c>
      <c r="F75" s="236">
        <f t="shared" si="3"/>
        <v>334.46612901940529</v>
      </c>
      <c r="G75" s="236">
        <f t="shared" si="4"/>
        <v>132.00269570035795</v>
      </c>
    </row>
    <row r="76" spans="1:7" x14ac:dyDescent="0.2">
      <c r="A76" s="260">
        <v>3238</v>
      </c>
      <c r="B76" s="261" t="s">
        <v>35</v>
      </c>
      <c r="C76" s="262">
        <v>3413.3</v>
      </c>
      <c r="D76" s="263">
        <v>2789</v>
      </c>
      <c r="E76" s="244">
        <v>4305.57</v>
      </c>
      <c r="F76" s="236">
        <f t="shared" si="3"/>
        <v>126.14097793923766</v>
      </c>
      <c r="G76" s="236">
        <f t="shared" si="4"/>
        <v>154.37683757619217</v>
      </c>
    </row>
    <row r="77" spans="1:7" x14ac:dyDescent="0.2">
      <c r="A77" s="260">
        <v>3239</v>
      </c>
      <c r="B77" s="261" t="s">
        <v>36</v>
      </c>
      <c r="C77" s="262">
        <v>3688.09</v>
      </c>
      <c r="D77" s="263">
        <v>13539</v>
      </c>
      <c r="E77" s="244">
        <v>13840.16</v>
      </c>
      <c r="F77" s="236">
        <f t="shared" si="3"/>
        <v>375.26633026851295</v>
      </c>
      <c r="G77" s="236">
        <f t="shared" si="4"/>
        <v>102.22438880271807</v>
      </c>
    </row>
    <row r="78" spans="1:7" ht="25.5" x14ac:dyDescent="0.2">
      <c r="A78" s="264">
        <v>324</v>
      </c>
      <c r="B78" s="265" t="s">
        <v>37</v>
      </c>
      <c r="C78" s="251"/>
      <c r="D78" s="236">
        <f>SUM(D79)</f>
        <v>0</v>
      </c>
      <c r="E78" s="243">
        <f>SUM(E79)</f>
        <v>0</v>
      </c>
      <c r="F78" s="236"/>
      <c r="G78" s="236"/>
    </row>
    <row r="79" spans="1:7" ht="25.5" x14ac:dyDescent="0.2">
      <c r="A79" s="260">
        <v>3241</v>
      </c>
      <c r="B79" s="261" t="s">
        <v>37</v>
      </c>
      <c r="C79" s="262"/>
      <c r="D79" s="263"/>
      <c r="E79" s="244"/>
      <c r="F79" s="236"/>
      <c r="G79" s="236"/>
    </row>
    <row r="80" spans="1:7" ht="25.5" x14ac:dyDescent="0.2">
      <c r="A80" s="264">
        <v>329</v>
      </c>
      <c r="B80" s="265" t="s">
        <v>38</v>
      </c>
      <c r="C80" s="251">
        <f>SUM(C81:C86)</f>
        <v>3838.79</v>
      </c>
      <c r="D80" s="236">
        <f>SUM(D81:D86)</f>
        <v>10110</v>
      </c>
      <c r="E80" s="243">
        <f>SUM(E81:E86)</f>
        <v>14156.109999999999</v>
      </c>
      <c r="F80" s="236">
        <f t="shared" si="3"/>
        <v>368.76489727231757</v>
      </c>
      <c r="G80" s="236">
        <f t="shared" si="4"/>
        <v>140.02087042532145</v>
      </c>
    </row>
    <row r="81" spans="1:7" ht="25.5" x14ac:dyDescent="0.2">
      <c r="A81" s="260">
        <v>3291</v>
      </c>
      <c r="B81" s="261" t="s">
        <v>39</v>
      </c>
      <c r="C81" s="262">
        <v>813.17</v>
      </c>
      <c r="D81" s="263">
        <v>4886</v>
      </c>
      <c r="E81" s="244">
        <v>1626.28</v>
      </c>
      <c r="F81" s="236">
        <f t="shared" si="3"/>
        <v>199.99262146906551</v>
      </c>
      <c r="G81" s="236">
        <f t="shared" si="4"/>
        <v>33.284486287351619</v>
      </c>
    </row>
    <row r="82" spans="1:7" x14ac:dyDescent="0.2">
      <c r="A82" s="260">
        <v>3292</v>
      </c>
      <c r="B82" s="261" t="s">
        <v>60</v>
      </c>
      <c r="C82" s="262">
        <v>360.88</v>
      </c>
      <c r="D82" s="263">
        <v>837</v>
      </c>
      <c r="E82" s="244">
        <v>777.13</v>
      </c>
      <c r="F82" s="236">
        <f t="shared" si="3"/>
        <v>215.34305032143649</v>
      </c>
      <c r="G82" s="236">
        <f t="shared" si="4"/>
        <v>92.847072879330938</v>
      </c>
    </row>
    <row r="83" spans="1:7" x14ac:dyDescent="0.2">
      <c r="A83" s="260">
        <v>3293</v>
      </c>
      <c r="B83" s="261" t="s">
        <v>40</v>
      </c>
      <c r="C83" s="262">
        <v>1690.89</v>
      </c>
      <c r="D83" s="241">
        <v>2655</v>
      </c>
      <c r="E83" s="244">
        <v>10673.8</v>
      </c>
      <c r="F83" s="236">
        <f t="shared" si="3"/>
        <v>631.25336361324503</v>
      </c>
      <c r="G83" s="236">
        <f t="shared" si="4"/>
        <v>402.02636534839922</v>
      </c>
    </row>
    <row r="84" spans="1:7" x14ac:dyDescent="0.2">
      <c r="A84" s="260">
        <v>3294</v>
      </c>
      <c r="B84" s="261" t="s">
        <v>54</v>
      </c>
      <c r="C84" s="262">
        <v>238.9</v>
      </c>
      <c r="D84" s="263">
        <v>239</v>
      </c>
      <c r="E84" s="244">
        <v>238.9</v>
      </c>
      <c r="F84" s="236">
        <f t="shared" si="3"/>
        <v>100</v>
      </c>
      <c r="G84" s="236">
        <f t="shared" si="4"/>
        <v>99.958158995815907</v>
      </c>
    </row>
    <row r="85" spans="1:7" x14ac:dyDescent="0.2">
      <c r="A85" s="260">
        <v>3295</v>
      </c>
      <c r="B85" s="261" t="s">
        <v>41</v>
      </c>
      <c r="C85" s="262">
        <v>734.95</v>
      </c>
      <c r="D85" s="241">
        <v>1493</v>
      </c>
      <c r="E85" s="244">
        <v>840</v>
      </c>
      <c r="F85" s="236">
        <f t="shared" si="3"/>
        <v>114.29348935301719</v>
      </c>
      <c r="G85" s="236">
        <f t="shared" si="4"/>
        <v>56.262558606831881</v>
      </c>
    </row>
    <row r="86" spans="1:7" ht="25.5" x14ac:dyDescent="0.2">
      <c r="A86" s="260">
        <v>3299</v>
      </c>
      <c r="B86" s="261" t="s">
        <v>38</v>
      </c>
      <c r="C86" s="262"/>
      <c r="D86" s="241">
        <v>0</v>
      </c>
      <c r="E86" s="244"/>
      <c r="F86" s="236"/>
      <c r="G86" s="236"/>
    </row>
    <row r="87" spans="1:7" x14ac:dyDescent="0.2">
      <c r="A87" s="264">
        <v>34</v>
      </c>
      <c r="B87" s="265" t="s">
        <v>42</v>
      </c>
      <c r="C87" s="251">
        <f>C88</f>
        <v>710.94</v>
      </c>
      <c r="D87" s="236">
        <f>D88</f>
        <v>2654</v>
      </c>
      <c r="E87" s="243">
        <f>E88</f>
        <v>817.74</v>
      </c>
      <c r="F87" s="236">
        <f t="shared" si="3"/>
        <v>115.02236475651952</v>
      </c>
      <c r="G87" s="236">
        <f t="shared" si="4"/>
        <v>30.81160512434062</v>
      </c>
    </row>
    <row r="88" spans="1:7" x14ac:dyDescent="0.2">
      <c r="A88" s="264">
        <v>343</v>
      </c>
      <c r="B88" s="265" t="s">
        <v>43</v>
      </c>
      <c r="C88" s="251">
        <f>C89</f>
        <v>710.94</v>
      </c>
      <c r="D88" s="236">
        <f>SUM(D89:D90)</f>
        <v>2654</v>
      </c>
      <c r="E88" s="243">
        <f>SUM(E89:E90)</f>
        <v>817.74</v>
      </c>
      <c r="F88" s="236">
        <f t="shared" si="3"/>
        <v>115.02236475651952</v>
      </c>
      <c r="G88" s="236">
        <f t="shared" si="4"/>
        <v>30.81160512434062</v>
      </c>
    </row>
    <row r="89" spans="1:7" ht="25.5" x14ac:dyDescent="0.2">
      <c r="A89" s="260">
        <v>3431</v>
      </c>
      <c r="B89" s="261" t="s">
        <v>44</v>
      </c>
      <c r="C89" s="262">
        <v>710.94</v>
      </c>
      <c r="D89" s="241">
        <v>2654</v>
      </c>
      <c r="E89" s="244">
        <v>817.74</v>
      </c>
      <c r="F89" s="236">
        <f t="shared" si="3"/>
        <v>115.02236475651952</v>
      </c>
      <c r="G89" s="236">
        <f t="shared" si="4"/>
        <v>30.81160512434062</v>
      </c>
    </row>
    <row r="90" spans="1:7" x14ac:dyDescent="0.2">
      <c r="A90" s="260">
        <v>3432</v>
      </c>
      <c r="B90" s="261" t="s">
        <v>56</v>
      </c>
      <c r="C90" s="262"/>
      <c r="D90" s="241"/>
      <c r="E90" s="244"/>
      <c r="F90" s="236"/>
      <c r="G90" s="236"/>
    </row>
    <row r="91" spans="1:7" ht="38.25" x14ac:dyDescent="0.2">
      <c r="A91" s="264">
        <v>37</v>
      </c>
      <c r="B91" s="265" t="s">
        <v>57</v>
      </c>
      <c r="C91" s="262"/>
      <c r="D91" s="236">
        <f t="shared" ref="D91:E92" si="5">D92</f>
        <v>0</v>
      </c>
      <c r="E91" s="243">
        <f t="shared" si="5"/>
        <v>0</v>
      </c>
      <c r="F91" s="236"/>
      <c r="G91" s="236"/>
    </row>
    <row r="92" spans="1:7" ht="25.5" x14ac:dyDescent="0.2">
      <c r="A92" s="264">
        <v>372</v>
      </c>
      <c r="B92" s="265" t="s">
        <v>58</v>
      </c>
      <c r="C92" s="262"/>
      <c r="D92" s="241">
        <f t="shared" si="5"/>
        <v>0</v>
      </c>
      <c r="E92" s="242">
        <f t="shared" si="5"/>
        <v>0</v>
      </c>
      <c r="F92" s="236"/>
      <c r="G92" s="236"/>
    </row>
    <row r="93" spans="1:7" ht="25.5" x14ac:dyDescent="0.2">
      <c r="A93" s="260">
        <v>3722</v>
      </c>
      <c r="B93" s="261" t="s">
        <v>59</v>
      </c>
      <c r="C93" s="262"/>
      <c r="D93" s="241"/>
      <c r="E93" s="244">
        <v>0</v>
      </c>
      <c r="F93" s="236"/>
      <c r="G93" s="236"/>
    </row>
    <row r="94" spans="1:7" s="246" customFormat="1" ht="38.25" x14ac:dyDescent="0.2">
      <c r="A94" s="264">
        <v>41</v>
      </c>
      <c r="B94" s="265" t="s">
        <v>125</v>
      </c>
      <c r="C94" s="262"/>
      <c r="D94" s="236">
        <f>D95</f>
        <v>0</v>
      </c>
      <c r="E94" s="236">
        <f>E95</f>
        <v>0</v>
      </c>
      <c r="F94" s="236"/>
      <c r="G94" s="236"/>
    </row>
    <row r="95" spans="1:7" s="246" customFormat="1" x14ac:dyDescent="0.2">
      <c r="A95" s="264">
        <v>412</v>
      </c>
      <c r="B95" s="265" t="s">
        <v>126</v>
      </c>
      <c r="C95" s="262"/>
      <c r="D95" s="236"/>
      <c r="E95" s="236">
        <f>E96</f>
        <v>0</v>
      </c>
      <c r="F95" s="236"/>
      <c r="G95" s="236"/>
    </row>
    <row r="96" spans="1:7" x14ac:dyDescent="0.2">
      <c r="A96" s="260">
        <v>4126</v>
      </c>
      <c r="B96" s="261" t="s">
        <v>127</v>
      </c>
      <c r="C96" s="262"/>
      <c r="D96" s="236"/>
      <c r="E96" s="244"/>
      <c r="F96" s="236"/>
      <c r="G96" s="236"/>
    </row>
    <row r="97" spans="1:7" ht="25.5" x14ac:dyDescent="0.2">
      <c r="A97" s="264">
        <v>42</v>
      </c>
      <c r="B97" s="265" t="s">
        <v>45</v>
      </c>
      <c r="C97" s="251">
        <f>C98</f>
        <v>1583.78</v>
      </c>
      <c r="D97" s="236">
        <f>D98</f>
        <v>13883</v>
      </c>
      <c r="E97" s="245">
        <f>E98</f>
        <v>5515.59</v>
      </c>
      <c r="F97" s="236">
        <f t="shared" si="3"/>
        <v>348.25480811728903</v>
      </c>
      <c r="G97" s="236">
        <f t="shared" si="4"/>
        <v>39.72909313548945</v>
      </c>
    </row>
    <row r="98" spans="1:7" x14ac:dyDescent="0.2">
      <c r="A98" s="264">
        <v>422</v>
      </c>
      <c r="B98" s="265" t="s">
        <v>46</v>
      </c>
      <c r="C98" s="251">
        <f>SUM(C99:C102)</f>
        <v>1583.78</v>
      </c>
      <c r="D98" s="236">
        <f>SUM(D99:D102)</f>
        <v>13883</v>
      </c>
      <c r="E98" s="243">
        <f>SUM(E99:E103)</f>
        <v>5515.59</v>
      </c>
      <c r="F98" s="236">
        <f t="shared" si="3"/>
        <v>348.25480811728903</v>
      </c>
      <c r="G98" s="236">
        <f t="shared" si="4"/>
        <v>39.72909313548945</v>
      </c>
    </row>
    <row r="99" spans="1:7" x14ac:dyDescent="0.2">
      <c r="A99" s="260">
        <v>4221</v>
      </c>
      <c r="B99" s="261" t="s">
        <v>47</v>
      </c>
      <c r="C99" s="262"/>
      <c r="D99" s="236">
        <v>6636</v>
      </c>
      <c r="E99" s="244">
        <v>1952.71</v>
      </c>
      <c r="F99" s="236"/>
      <c r="G99" s="236">
        <f t="shared" si="4"/>
        <v>29.426009644364076</v>
      </c>
    </row>
    <row r="100" spans="1:7" x14ac:dyDescent="0.2">
      <c r="A100" s="260">
        <v>4222</v>
      </c>
      <c r="B100" s="261" t="s">
        <v>122</v>
      </c>
      <c r="C100" s="262">
        <v>429.09</v>
      </c>
      <c r="D100" s="236">
        <v>611</v>
      </c>
      <c r="E100" s="244"/>
      <c r="F100" s="236">
        <f t="shared" si="3"/>
        <v>0</v>
      </c>
      <c r="G100" s="236">
        <f t="shared" si="4"/>
        <v>0</v>
      </c>
    </row>
    <row r="101" spans="1:7" x14ac:dyDescent="0.2">
      <c r="A101" s="260">
        <v>4223</v>
      </c>
      <c r="B101" s="261" t="s">
        <v>123</v>
      </c>
      <c r="C101" s="262">
        <v>1154.69</v>
      </c>
      <c r="D101" s="236">
        <v>6636</v>
      </c>
      <c r="E101" s="244"/>
      <c r="F101" s="236">
        <f t="shared" si="3"/>
        <v>0</v>
      </c>
      <c r="G101" s="236">
        <f t="shared" si="4"/>
        <v>0</v>
      </c>
    </row>
    <row r="102" spans="1:7" x14ac:dyDescent="0.2">
      <c r="A102" s="260">
        <v>4226</v>
      </c>
      <c r="B102" s="261" t="s">
        <v>124</v>
      </c>
      <c r="C102" s="262"/>
      <c r="D102" s="236"/>
      <c r="E102" s="244">
        <v>381.25</v>
      </c>
      <c r="F102" s="236"/>
      <c r="G102" s="236"/>
    </row>
    <row r="103" spans="1:7" s="246" customFormat="1" ht="25.5" x14ac:dyDescent="0.2">
      <c r="A103" s="267">
        <v>4227</v>
      </c>
      <c r="B103" s="268" t="s">
        <v>55</v>
      </c>
      <c r="C103" s="262"/>
      <c r="D103" s="236"/>
      <c r="E103" s="244">
        <v>3181.63</v>
      </c>
      <c r="F103" s="236"/>
      <c r="G103" s="236"/>
    </row>
    <row r="104" spans="1:7" ht="50.25" customHeight="1" x14ac:dyDescent="0.2">
      <c r="A104" s="264">
        <v>45</v>
      </c>
      <c r="B104" s="234" t="s">
        <v>98</v>
      </c>
      <c r="C104" s="262"/>
      <c r="D104" s="236"/>
      <c r="E104" s="269">
        <f>E105</f>
        <v>0</v>
      </c>
      <c r="F104" s="236"/>
      <c r="G104" s="236"/>
    </row>
    <row r="105" spans="1:7" ht="25.5" x14ac:dyDescent="0.2">
      <c r="A105" s="260">
        <v>451</v>
      </c>
      <c r="B105" s="239" t="s">
        <v>94</v>
      </c>
      <c r="C105" s="262"/>
      <c r="D105" s="236"/>
      <c r="E105" s="270">
        <f>E106</f>
        <v>0</v>
      </c>
      <c r="F105" s="236"/>
      <c r="G105" s="236"/>
    </row>
    <row r="106" spans="1:7" ht="25.5" x14ac:dyDescent="0.2">
      <c r="A106" s="260">
        <v>4511</v>
      </c>
      <c r="B106" s="239" t="s">
        <v>94</v>
      </c>
      <c r="C106" s="262"/>
      <c r="D106" s="236"/>
      <c r="E106" s="244"/>
      <c r="F106" s="236"/>
      <c r="G106" s="236"/>
    </row>
    <row r="107" spans="1:7" x14ac:dyDescent="0.2">
      <c r="A107" s="271"/>
      <c r="B107" s="257"/>
      <c r="C107" s="262"/>
      <c r="D107" s="236"/>
      <c r="E107" s="272"/>
      <c r="F107" s="236"/>
      <c r="G107" s="236"/>
    </row>
    <row r="108" spans="1:7" s="246" customFormat="1" ht="13.5" thickBot="1" x14ac:dyDescent="0.25">
      <c r="A108" s="273"/>
      <c r="B108" s="274" t="s">
        <v>95</v>
      </c>
      <c r="C108" s="251">
        <f>C51+C58+C97+C87</f>
        <v>262084.21</v>
      </c>
      <c r="D108" s="236">
        <f>D51+D58+D97+D87</f>
        <v>641151</v>
      </c>
      <c r="E108" s="236">
        <f>E51+E58+E97+E87</f>
        <v>362423.98000000004</v>
      </c>
      <c r="F108" s="236">
        <f t="shared" si="3"/>
        <v>138.28531676898811</v>
      </c>
      <c r="G108" s="275">
        <f t="shared" si="4"/>
        <v>56.527086442975218</v>
      </c>
    </row>
    <row r="109" spans="1:7" s="246" customFormat="1" ht="13.5" thickBot="1" x14ac:dyDescent="0.25">
      <c r="A109" s="276">
        <v>92</v>
      </c>
      <c r="B109" s="277" t="s">
        <v>153</v>
      </c>
      <c r="C109" s="262"/>
      <c r="D109" s="236"/>
      <c r="E109" s="278"/>
      <c r="F109" s="236"/>
      <c r="G109" s="275"/>
    </row>
    <row r="110" spans="1:7" s="246" customFormat="1" ht="13.5" thickBot="1" x14ac:dyDescent="0.25">
      <c r="A110" s="264">
        <v>922</v>
      </c>
      <c r="B110" s="234" t="s">
        <v>154</v>
      </c>
      <c r="C110" s="262"/>
      <c r="D110" s="236"/>
      <c r="E110" s="279"/>
      <c r="F110" s="236"/>
      <c r="G110" s="275"/>
    </row>
    <row r="111" spans="1:7" ht="13.5" thickBot="1" x14ac:dyDescent="0.25">
      <c r="A111" s="271">
        <v>9221</v>
      </c>
      <c r="B111" s="257" t="s">
        <v>178</v>
      </c>
      <c r="C111" s="251">
        <v>21387.16</v>
      </c>
      <c r="D111" s="236">
        <v>1327</v>
      </c>
      <c r="E111" s="278">
        <v>55155.24</v>
      </c>
      <c r="F111" s="236">
        <f t="shared" si="3"/>
        <v>257.8895000551733</v>
      </c>
      <c r="G111" s="275">
        <f t="shared" si="4"/>
        <v>4156.3858327053504</v>
      </c>
    </row>
    <row r="112" spans="1:7" s="246" customFormat="1" ht="13.5" thickBot="1" x14ac:dyDescent="0.25">
      <c r="A112" s="280"/>
      <c r="B112" s="281"/>
      <c r="C112" s="262"/>
      <c r="D112" s="275"/>
      <c r="E112" s="275"/>
      <c r="F112" s="236"/>
      <c r="G112" s="275"/>
    </row>
    <row r="113" spans="1:7" x14ac:dyDescent="0.2">
      <c r="A113" s="282"/>
      <c r="B113" s="283"/>
      <c r="C113" s="283"/>
      <c r="D113" s="284"/>
      <c r="E113" s="285"/>
      <c r="F113" s="285"/>
      <c r="G113" s="286"/>
    </row>
    <row r="114" spans="1:7" x14ac:dyDescent="0.2">
      <c r="A114" s="282"/>
      <c r="B114" s="283"/>
      <c r="C114" s="283"/>
      <c r="D114" s="284"/>
      <c r="E114" s="285"/>
      <c r="F114" s="285"/>
      <c r="G114" s="286"/>
    </row>
    <row r="115" spans="1:7" x14ac:dyDescent="0.2">
      <c r="A115" s="287" t="s">
        <v>208</v>
      </c>
      <c r="B115" s="288"/>
      <c r="C115" s="288"/>
      <c r="D115" s="246"/>
      <c r="E115" s="289"/>
      <c r="F115" s="289"/>
      <c r="G115" s="289"/>
    </row>
    <row r="116" spans="1:7" s="326" customFormat="1" x14ac:dyDescent="0.2">
      <c r="A116" s="327" t="s">
        <v>217</v>
      </c>
      <c r="B116" s="246"/>
      <c r="C116" s="246"/>
      <c r="D116" s="246"/>
      <c r="E116" s="289"/>
      <c r="F116" s="289"/>
      <c r="G116" s="325"/>
    </row>
    <row r="117" spans="1:7" s="326" customFormat="1" x14ac:dyDescent="0.2">
      <c r="A117" s="327" t="s">
        <v>156</v>
      </c>
      <c r="B117" s="246"/>
      <c r="C117" s="246"/>
      <c r="D117" s="246"/>
      <c r="E117" s="289"/>
      <c r="F117" s="289"/>
      <c r="G117" s="325"/>
    </row>
    <row r="118" spans="1:7" s="326" customFormat="1" x14ac:dyDescent="0.2">
      <c r="A118" s="327" t="s">
        <v>209</v>
      </c>
      <c r="B118" s="246"/>
      <c r="C118" s="246"/>
      <c r="D118" s="246"/>
      <c r="E118" s="289"/>
      <c r="F118" s="289"/>
      <c r="G118" s="325"/>
    </row>
    <row r="119" spans="1:7" s="326" customFormat="1" x14ac:dyDescent="0.2">
      <c r="A119" s="327" t="s">
        <v>218</v>
      </c>
      <c r="B119" s="246"/>
      <c r="C119" s="246"/>
      <c r="D119" s="246"/>
      <c r="E119" s="289"/>
      <c r="F119" s="289"/>
      <c r="G119" s="325"/>
    </row>
    <row r="120" spans="1:7" s="326" customFormat="1" x14ac:dyDescent="0.2">
      <c r="A120" s="327" t="s">
        <v>210</v>
      </c>
      <c r="B120" s="246"/>
      <c r="C120" s="246"/>
      <c r="D120" s="246"/>
      <c r="E120" s="289"/>
      <c r="F120" s="289"/>
      <c r="G120" s="325"/>
    </row>
    <row r="121" spans="1:7" s="326" customFormat="1" x14ac:dyDescent="0.2">
      <c r="A121" s="327" t="s">
        <v>211</v>
      </c>
      <c r="B121" s="246"/>
      <c r="C121" s="246"/>
      <c r="D121" s="246"/>
      <c r="E121" s="289"/>
      <c r="F121" s="289"/>
      <c r="G121" s="325"/>
    </row>
    <row r="122" spans="1:7" s="326" customFormat="1" x14ac:dyDescent="0.2">
      <c r="A122" s="327" t="s">
        <v>212</v>
      </c>
      <c r="B122" s="246"/>
      <c r="C122" s="246"/>
      <c r="D122" s="246"/>
      <c r="E122" s="289"/>
      <c r="F122" s="289"/>
      <c r="G122" s="325"/>
    </row>
    <row r="123" spans="1:7" s="326" customFormat="1" x14ac:dyDescent="0.2">
      <c r="A123" s="327" t="s">
        <v>213</v>
      </c>
      <c r="B123" s="246"/>
      <c r="C123" s="246"/>
      <c r="D123" s="246"/>
      <c r="E123" s="289"/>
      <c r="F123" s="289"/>
      <c r="G123" s="325"/>
    </row>
    <row r="124" spans="1:7" s="326" customFormat="1" x14ac:dyDescent="0.2">
      <c r="A124" s="327" t="s">
        <v>214</v>
      </c>
      <c r="B124" s="246"/>
      <c r="C124" s="246"/>
      <c r="D124" s="246"/>
      <c r="E124" s="289"/>
      <c r="F124" s="289"/>
      <c r="G124" s="325"/>
    </row>
    <row r="125" spans="1:7" s="326" customFormat="1" x14ac:dyDescent="0.2">
      <c r="A125" s="327" t="s">
        <v>215</v>
      </c>
      <c r="B125" s="246"/>
      <c r="C125" s="246"/>
      <c r="D125" s="246"/>
      <c r="E125" s="289"/>
      <c r="F125" s="289"/>
      <c r="G125" s="325"/>
    </row>
    <row r="126" spans="1:7" s="326" customFormat="1" x14ac:dyDescent="0.2">
      <c r="A126" s="327" t="s">
        <v>216</v>
      </c>
      <c r="B126" s="246"/>
      <c r="C126" s="246"/>
      <c r="D126" s="246"/>
      <c r="E126" s="289"/>
      <c r="F126" s="289"/>
      <c r="G126" s="325"/>
    </row>
    <row r="127" spans="1:7" s="326" customFormat="1" x14ac:dyDescent="0.2">
      <c r="A127" s="327"/>
      <c r="B127" s="246"/>
      <c r="C127" s="246"/>
      <c r="D127" s="246"/>
      <c r="E127" s="289"/>
      <c r="F127" s="289"/>
      <c r="G127" s="325"/>
    </row>
    <row r="128" spans="1:7" x14ac:dyDescent="0.2">
      <c r="A128" s="327"/>
      <c r="B128" s="246"/>
      <c r="C128" s="246"/>
      <c r="D128" s="246"/>
      <c r="E128" s="289"/>
      <c r="F128" s="289"/>
      <c r="G128" s="289"/>
    </row>
    <row r="129" spans="1:7" x14ac:dyDescent="0.2">
      <c r="A129" s="287"/>
      <c r="B129" s="246"/>
      <c r="C129" s="246"/>
      <c r="D129" s="246"/>
      <c r="E129" s="289"/>
      <c r="F129" s="289"/>
      <c r="G129" s="289"/>
    </row>
    <row r="130" spans="1:7" x14ac:dyDescent="0.2">
      <c r="A130" s="287"/>
      <c r="B130" s="246"/>
      <c r="C130" s="246"/>
      <c r="D130" s="246"/>
      <c r="E130" s="289"/>
      <c r="F130" s="289"/>
      <c r="G130" s="289"/>
    </row>
    <row r="131" spans="1:7" x14ac:dyDescent="0.2">
      <c r="A131" s="287"/>
      <c r="B131" s="246"/>
      <c r="C131" s="246"/>
      <c r="D131" s="246"/>
      <c r="E131" s="289"/>
      <c r="F131" s="289"/>
      <c r="G131" s="289"/>
    </row>
    <row r="132" spans="1:7" x14ac:dyDescent="0.2">
      <c r="A132" s="290"/>
    </row>
    <row r="133" spans="1:7" x14ac:dyDescent="0.2">
      <c r="A133" s="290"/>
    </row>
    <row r="134" spans="1:7" x14ac:dyDescent="0.2">
      <c r="A134" s="291"/>
      <c r="B134" s="291"/>
      <c r="C134" s="291"/>
      <c r="D134" s="291"/>
    </row>
    <row r="136" spans="1:7" x14ac:dyDescent="0.2">
      <c r="A136" s="246"/>
      <c r="B136" s="246"/>
      <c r="C136" s="246"/>
    </row>
    <row r="137" spans="1:7" x14ac:dyDescent="0.2">
      <c r="A137" s="246"/>
      <c r="B137" s="246"/>
      <c r="C137" s="246"/>
    </row>
    <row r="138" spans="1:7" x14ac:dyDescent="0.2">
      <c r="A138" s="246"/>
      <c r="B138" s="246"/>
      <c r="C138" s="246"/>
    </row>
  </sheetData>
  <mergeCells count="6">
    <mergeCell ref="B1:G1"/>
    <mergeCell ref="B2:G2"/>
    <mergeCell ref="B3:G3"/>
    <mergeCell ref="B46:G46"/>
    <mergeCell ref="B43:G43"/>
    <mergeCell ref="B44:G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5"/>
  <sheetViews>
    <sheetView tabSelected="1" workbookViewId="0">
      <selection activeCell="E419" sqref="E418:E419"/>
    </sheetView>
  </sheetViews>
  <sheetFormatPr defaultRowHeight="15" x14ac:dyDescent="0.25"/>
  <cols>
    <col min="1" max="1" width="7.140625" customWidth="1"/>
    <col min="2" max="2" width="43" customWidth="1"/>
    <col min="3" max="3" width="12.42578125" style="1" customWidth="1"/>
    <col min="4" max="4" width="12" style="74" customWidth="1"/>
    <col min="5" max="5" width="11.42578125" style="74" customWidth="1"/>
    <col min="6" max="6" width="8.140625" customWidth="1"/>
    <col min="7" max="7" width="5.5703125" customWidth="1"/>
  </cols>
  <sheetData>
    <row r="1" spans="1:5" x14ac:dyDescent="0.25">
      <c r="B1" s="329" t="s">
        <v>84</v>
      </c>
      <c r="C1" s="329"/>
      <c r="D1" s="329"/>
    </row>
    <row r="2" spans="1:5" x14ac:dyDescent="0.25">
      <c r="A2" s="329" t="s">
        <v>61</v>
      </c>
      <c r="B2" s="329"/>
      <c r="C2" s="329"/>
      <c r="D2" s="329"/>
      <c r="E2" s="329"/>
    </row>
    <row r="3" spans="1:5" x14ac:dyDescent="0.25">
      <c r="B3" s="213" t="s">
        <v>186</v>
      </c>
    </row>
    <row r="4" spans="1:5" x14ac:dyDescent="0.25">
      <c r="B4" s="213"/>
    </row>
    <row r="5" spans="1:5" ht="60" x14ac:dyDescent="0.25">
      <c r="A5" s="182" t="s">
        <v>62</v>
      </c>
      <c r="B5" s="184" t="s">
        <v>63</v>
      </c>
      <c r="C5" s="39" t="s">
        <v>165</v>
      </c>
      <c r="D5" s="187" t="s">
        <v>175</v>
      </c>
      <c r="E5" s="189" t="s">
        <v>2</v>
      </c>
    </row>
    <row r="6" spans="1:5" x14ac:dyDescent="0.25">
      <c r="A6" s="27"/>
      <c r="B6" s="183">
        <v>1</v>
      </c>
      <c r="C6" s="185">
        <v>2</v>
      </c>
      <c r="D6" s="186">
        <v>3</v>
      </c>
      <c r="E6" s="188" t="s">
        <v>129</v>
      </c>
    </row>
    <row r="7" spans="1:5" x14ac:dyDescent="0.25">
      <c r="A7" s="35">
        <v>1</v>
      </c>
      <c r="B7" s="24" t="s">
        <v>64</v>
      </c>
      <c r="C7" s="7"/>
      <c r="D7" s="78"/>
      <c r="E7" s="85"/>
    </row>
    <row r="8" spans="1:5" x14ac:dyDescent="0.25">
      <c r="A8" s="36"/>
      <c r="B8" s="33" t="s">
        <v>65</v>
      </c>
      <c r="C8" s="84">
        <v>566255</v>
      </c>
      <c r="D8" s="84">
        <v>241156.08</v>
      </c>
      <c r="E8" s="85">
        <f>D8/C8*100</f>
        <v>42.587894146630049</v>
      </c>
    </row>
    <row r="9" spans="1:5" x14ac:dyDescent="0.25">
      <c r="A9" s="36"/>
      <c r="B9" s="22" t="s">
        <v>66</v>
      </c>
      <c r="C9" s="15">
        <v>566255</v>
      </c>
      <c r="D9" s="78">
        <v>237592.62</v>
      </c>
      <c r="E9" s="85">
        <f t="shared" ref="E9:E24" si="0">D9/C9*100</f>
        <v>41.958591094118376</v>
      </c>
    </row>
    <row r="10" spans="1:5" x14ac:dyDescent="0.25">
      <c r="A10" s="35">
        <v>3</v>
      </c>
      <c r="B10" s="24" t="s">
        <v>67</v>
      </c>
      <c r="C10" s="295"/>
      <c r="D10" s="78"/>
      <c r="E10" s="85"/>
    </row>
    <row r="11" spans="1:5" x14ac:dyDescent="0.25">
      <c r="A11" s="36"/>
      <c r="B11" s="33" t="s">
        <v>68</v>
      </c>
      <c r="C11" s="298">
        <v>9861</v>
      </c>
      <c r="D11" s="78">
        <v>16560.28</v>
      </c>
      <c r="E11" s="85">
        <f t="shared" si="0"/>
        <v>167.93712605212451</v>
      </c>
    </row>
    <row r="12" spans="1:5" x14ac:dyDescent="0.25">
      <c r="A12" s="36"/>
      <c r="B12" s="33" t="s">
        <v>66</v>
      </c>
      <c r="C12" s="298">
        <v>9861</v>
      </c>
      <c r="D12" s="78">
        <v>12156.77</v>
      </c>
      <c r="E12" s="85">
        <f t="shared" si="0"/>
        <v>123.28131021194606</v>
      </c>
    </row>
    <row r="13" spans="1:5" x14ac:dyDescent="0.25">
      <c r="A13" s="35">
        <v>4</v>
      </c>
      <c r="B13" s="24" t="s">
        <v>69</v>
      </c>
      <c r="C13" s="295"/>
      <c r="D13" s="78"/>
      <c r="E13" s="85"/>
    </row>
    <row r="14" spans="1:5" x14ac:dyDescent="0.25">
      <c r="A14" s="36"/>
      <c r="B14" s="33" t="s">
        <v>65</v>
      </c>
      <c r="C14" s="295">
        <v>62380</v>
      </c>
      <c r="D14" s="86">
        <v>152864.12</v>
      </c>
      <c r="E14" s="85">
        <f t="shared" si="0"/>
        <v>245.0530939403655</v>
      </c>
    </row>
    <row r="15" spans="1:5" x14ac:dyDescent="0.25">
      <c r="A15" s="36"/>
      <c r="B15" s="33" t="s">
        <v>66</v>
      </c>
      <c r="C15" s="295">
        <v>61053</v>
      </c>
      <c r="D15" s="78">
        <v>105941.29</v>
      </c>
      <c r="E15" s="85">
        <f t="shared" si="0"/>
        <v>173.52347959969205</v>
      </c>
    </row>
    <row r="16" spans="1:5" x14ac:dyDescent="0.25">
      <c r="A16" s="324">
        <v>94</v>
      </c>
      <c r="B16" s="33" t="s">
        <v>207</v>
      </c>
      <c r="C16" s="295">
        <v>13883</v>
      </c>
      <c r="D16" s="78">
        <v>5515.59</v>
      </c>
      <c r="E16" s="85">
        <f t="shared" si="0"/>
        <v>39.72909313548945</v>
      </c>
    </row>
    <row r="17" spans="1:5" x14ac:dyDescent="0.25">
      <c r="A17" s="35">
        <v>5</v>
      </c>
      <c r="B17" s="24" t="s">
        <v>70</v>
      </c>
      <c r="C17" s="295"/>
      <c r="D17" s="78"/>
      <c r="E17" s="85"/>
    </row>
    <row r="18" spans="1:5" x14ac:dyDescent="0.25">
      <c r="A18" s="36"/>
      <c r="B18" s="33" t="s">
        <v>65</v>
      </c>
      <c r="C18" s="295">
        <v>3982</v>
      </c>
      <c r="D18" s="78">
        <v>6901.58</v>
      </c>
      <c r="E18" s="85">
        <f t="shared" si="0"/>
        <v>173.31943746860873</v>
      </c>
    </row>
    <row r="19" spans="1:5" x14ac:dyDescent="0.25">
      <c r="A19" s="36"/>
      <c r="B19" s="33" t="s">
        <v>66</v>
      </c>
      <c r="C19" s="295">
        <v>3982</v>
      </c>
      <c r="D19" s="78">
        <v>6636.14</v>
      </c>
      <c r="E19" s="85">
        <f t="shared" si="0"/>
        <v>166.65344048216977</v>
      </c>
    </row>
    <row r="20" spans="1:5" x14ac:dyDescent="0.25">
      <c r="A20" s="35">
        <v>6</v>
      </c>
      <c r="B20" s="14" t="s">
        <v>130</v>
      </c>
      <c r="C20" s="295"/>
      <c r="D20" s="78"/>
      <c r="E20" s="85"/>
    </row>
    <row r="21" spans="1:5" x14ac:dyDescent="0.25">
      <c r="A21" s="35"/>
      <c r="B21" s="49" t="s">
        <v>131</v>
      </c>
      <c r="C21" s="295"/>
      <c r="D21" s="78">
        <v>97.16</v>
      </c>
      <c r="E21" s="85"/>
    </row>
    <row r="22" spans="1:5" x14ac:dyDescent="0.25">
      <c r="A22" s="35"/>
      <c r="B22" s="49" t="s">
        <v>132</v>
      </c>
      <c r="C22" s="295"/>
      <c r="D22" s="78">
        <v>97.16</v>
      </c>
      <c r="E22" s="85"/>
    </row>
    <row r="23" spans="1:5" x14ac:dyDescent="0.25">
      <c r="A23" s="36"/>
      <c r="B23" s="22"/>
      <c r="C23" s="295"/>
      <c r="D23" s="78"/>
      <c r="E23" s="85"/>
    </row>
    <row r="24" spans="1:5" x14ac:dyDescent="0.25">
      <c r="A24" s="36"/>
      <c r="B24" s="34" t="s">
        <v>71</v>
      </c>
      <c r="C24" s="144">
        <f>C8+C11+C14+C18</f>
        <v>642478</v>
      </c>
      <c r="D24" s="78">
        <f>D8+D11+D14+D18+D21</f>
        <v>417579.22</v>
      </c>
      <c r="E24" s="85">
        <f t="shared" si="0"/>
        <v>64.995100221330532</v>
      </c>
    </row>
    <row r="25" spans="1:5" x14ac:dyDescent="0.25">
      <c r="A25" s="36"/>
      <c r="B25" s="34" t="s">
        <v>72</v>
      </c>
      <c r="C25" s="144">
        <f>C9+C12+C15+C19</f>
        <v>641151</v>
      </c>
      <c r="D25" s="78">
        <f>D9+D12+D15+D19+D22</f>
        <v>362423.98</v>
      </c>
      <c r="E25" s="85">
        <f t="shared" ref="E25" si="1">D25/C25*100</f>
        <v>56.527086442975204</v>
      </c>
    </row>
    <row r="26" spans="1:5" s="73" customFormat="1" ht="37.5" customHeight="1" x14ac:dyDescent="0.25">
      <c r="A26" s="24"/>
      <c r="B26" s="34"/>
      <c r="C26" s="6"/>
      <c r="D26" s="77"/>
      <c r="E26" s="94"/>
    </row>
    <row r="48" spans="2:4" ht="31.5" customHeight="1" x14ac:dyDescent="0.25">
      <c r="B48" s="351" t="s">
        <v>176</v>
      </c>
      <c r="C48" s="351"/>
      <c r="D48" s="351"/>
    </row>
    <row r="49" spans="1:6" ht="31.5" customHeight="1" x14ac:dyDescent="0.3">
      <c r="B49" s="338" t="s">
        <v>87</v>
      </c>
      <c r="C49" s="339"/>
      <c r="D49" s="339"/>
    </row>
    <row r="51" spans="1:6" x14ac:dyDescent="0.25">
      <c r="B51" s="352" t="s">
        <v>15</v>
      </c>
      <c r="C51" s="352"/>
      <c r="D51" s="352"/>
    </row>
    <row r="53" spans="1:6" s="2" customFormat="1" x14ac:dyDescent="0.25">
      <c r="A53" s="32" t="s">
        <v>73</v>
      </c>
      <c r="B53" s="31"/>
      <c r="C53" s="159"/>
      <c r="D53" s="160"/>
      <c r="E53" s="160"/>
      <c r="F53" s="161"/>
    </row>
    <row r="54" spans="1:6" ht="15.75" thickBot="1" x14ac:dyDescent="0.3">
      <c r="A54" s="32"/>
      <c r="B54" s="31"/>
    </row>
    <row r="55" spans="1:6" ht="60" x14ac:dyDescent="0.25">
      <c r="A55" s="41" t="s">
        <v>0</v>
      </c>
      <c r="B55" s="42" t="s">
        <v>74</v>
      </c>
      <c r="C55" s="39" t="s">
        <v>165</v>
      </c>
      <c r="D55" s="187" t="s">
        <v>175</v>
      </c>
      <c r="E55" s="148" t="s">
        <v>2</v>
      </c>
    </row>
    <row r="56" spans="1:6" x14ac:dyDescent="0.25">
      <c r="A56" s="48"/>
      <c r="B56" s="38">
        <v>1</v>
      </c>
      <c r="C56" s="39">
        <v>2</v>
      </c>
      <c r="D56" s="111">
        <v>3</v>
      </c>
      <c r="E56" s="135" t="s">
        <v>129</v>
      </c>
    </row>
    <row r="57" spans="1:6" ht="30" x14ac:dyDescent="0.25">
      <c r="A57" s="35">
        <v>67</v>
      </c>
      <c r="B57" s="12" t="s">
        <v>3</v>
      </c>
      <c r="C57" s="144">
        <f>SUM(C58:C59)</f>
        <v>566255</v>
      </c>
      <c r="D57" s="144">
        <f>SUM(D58:D59)</f>
        <v>241156.08</v>
      </c>
      <c r="E57" s="94">
        <f>D57/C57*100</f>
        <v>42.587894146630049</v>
      </c>
    </row>
    <row r="58" spans="1:6" ht="30" x14ac:dyDescent="0.25">
      <c r="A58" s="50">
        <v>6711</v>
      </c>
      <c r="B58" s="8" t="s">
        <v>4</v>
      </c>
      <c r="C58" s="298">
        <v>566255</v>
      </c>
      <c r="D58" s="79">
        <v>241156.08</v>
      </c>
      <c r="E58" s="126">
        <f t="shared" ref="E58:E60" si="2">D58/C58*100</f>
        <v>42.587894146630049</v>
      </c>
    </row>
    <row r="59" spans="1:6" ht="30.75" thickBot="1" x14ac:dyDescent="0.3">
      <c r="A59" s="56">
        <v>6712</v>
      </c>
      <c r="B59" s="19" t="s">
        <v>5</v>
      </c>
      <c r="C59" s="299"/>
      <c r="D59" s="89"/>
      <c r="E59" s="193"/>
    </row>
    <row r="60" spans="1:6" ht="15.75" thickBot="1" x14ac:dyDescent="0.3">
      <c r="A60" s="333" t="s">
        <v>75</v>
      </c>
      <c r="B60" s="334"/>
      <c r="C60" s="300">
        <f>C57</f>
        <v>566255</v>
      </c>
      <c r="D60" s="192">
        <f>D57</f>
        <v>241156.08</v>
      </c>
      <c r="E60" s="194">
        <f t="shared" si="2"/>
        <v>42.587894146630049</v>
      </c>
    </row>
    <row r="64" spans="1:6" s="2" customFormat="1" x14ac:dyDescent="0.25">
      <c r="A64" s="353" t="s">
        <v>76</v>
      </c>
      <c r="B64" s="353"/>
      <c r="C64" s="159"/>
      <c r="D64" s="160"/>
      <c r="E64" s="160"/>
    </row>
    <row r="65" spans="1:5" ht="15.75" thickBot="1" x14ac:dyDescent="0.3"/>
    <row r="66" spans="1:5" ht="60" x14ac:dyDescent="0.25">
      <c r="A66" s="41" t="s">
        <v>0</v>
      </c>
      <c r="B66" s="42" t="s">
        <v>74</v>
      </c>
      <c r="C66" s="39" t="s">
        <v>165</v>
      </c>
      <c r="D66" s="187" t="s">
        <v>175</v>
      </c>
      <c r="E66" s="148" t="s">
        <v>2</v>
      </c>
    </row>
    <row r="67" spans="1:5" x14ac:dyDescent="0.25">
      <c r="A67" s="48"/>
      <c r="B67" s="38">
        <v>1</v>
      </c>
      <c r="C67" s="39">
        <v>2</v>
      </c>
      <c r="D67" s="114">
        <v>3</v>
      </c>
      <c r="E67" s="135" t="s">
        <v>133</v>
      </c>
    </row>
    <row r="68" spans="1:5" ht="30" x14ac:dyDescent="0.25">
      <c r="A68" s="9">
        <v>66</v>
      </c>
      <c r="B68" s="12" t="s">
        <v>7</v>
      </c>
      <c r="C68" s="13">
        <f>C69</f>
        <v>9861</v>
      </c>
      <c r="D68" s="77">
        <f>D69</f>
        <v>16657.439999999999</v>
      </c>
      <c r="E68" s="94">
        <f>D68/C68*100</f>
        <v>168.92242166108912</v>
      </c>
    </row>
    <row r="69" spans="1:5" ht="30" x14ac:dyDescent="0.25">
      <c r="A69" s="46">
        <v>661</v>
      </c>
      <c r="B69" s="12" t="s">
        <v>6</v>
      </c>
      <c r="C69" s="15">
        <v>9861</v>
      </c>
      <c r="D69" s="79">
        <v>16657.439999999999</v>
      </c>
      <c r="E69" s="94">
        <f t="shared" ref="E69:E72" si="3">D69/C69*100</f>
        <v>168.92242166108912</v>
      </c>
    </row>
    <row r="70" spans="1:5" s="2" customFormat="1" ht="30" x14ac:dyDescent="0.25">
      <c r="A70" s="301">
        <v>6615</v>
      </c>
      <c r="B70" s="19" t="s">
        <v>6</v>
      </c>
      <c r="C70" s="20">
        <v>9861</v>
      </c>
      <c r="D70" s="115">
        <v>16560.28</v>
      </c>
      <c r="E70" s="94">
        <f t="shared" si="3"/>
        <v>167.93712605212451</v>
      </c>
    </row>
    <row r="71" spans="1:5" x14ac:dyDescent="0.25">
      <c r="A71" s="301">
        <v>6632</v>
      </c>
      <c r="B71" s="19" t="s">
        <v>191</v>
      </c>
      <c r="C71" s="20"/>
      <c r="D71" s="115">
        <v>97.16</v>
      </c>
      <c r="E71" s="94"/>
    </row>
    <row r="72" spans="1:5" ht="15.75" thickBot="1" x14ac:dyDescent="0.3">
      <c r="A72" s="348" t="s">
        <v>77</v>
      </c>
      <c r="B72" s="349"/>
      <c r="C72" s="37">
        <f>C68</f>
        <v>9861</v>
      </c>
      <c r="D72" s="90">
        <f>D68</f>
        <v>16657.439999999999</v>
      </c>
      <c r="E72" s="94">
        <f t="shared" si="3"/>
        <v>168.92242166108912</v>
      </c>
    </row>
    <row r="73" spans="1:5" x14ac:dyDescent="0.25">
      <c r="A73" s="40"/>
      <c r="B73" s="40"/>
    </row>
    <row r="74" spans="1:5" x14ac:dyDescent="0.25">
      <c r="A74" s="40"/>
      <c r="B74" s="40"/>
    </row>
    <row r="75" spans="1:5" x14ac:dyDescent="0.25">
      <c r="A75" s="40"/>
      <c r="B75" s="40"/>
    </row>
    <row r="76" spans="1:5" x14ac:dyDescent="0.25">
      <c r="A76" s="40"/>
      <c r="B76" s="40"/>
    </row>
    <row r="77" spans="1:5" x14ac:dyDescent="0.25">
      <c r="A77" s="40"/>
      <c r="B77" s="40"/>
    </row>
    <row r="78" spans="1:5" x14ac:dyDescent="0.25">
      <c r="A78" s="40"/>
      <c r="B78" s="40"/>
    </row>
    <row r="79" spans="1:5" x14ac:dyDescent="0.25">
      <c r="A79" s="40"/>
      <c r="B79" s="40"/>
    </row>
    <row r="80" spans="1:5" x14ac:dyDescent="0.25">
      <c r="A80" s="40"/>
      <c r="B80" s="40"/>
    </row>
    <row r="81" spans="1:5" x14ac:dyDescent="0.25">
      <c r="A81" s="40"/>
      <c r="B81" s="40"/>
    </row>
    <row r="82" spans="1:5" x14ac:dyDescent="0.25">
      <c r="A82" s="40"/>
      <c r="B82" s="40"/>
    </row>
    <row r="83" spans="1:5" x14ac:dyDescent="0.25">
      <c r="A83" s="205"/>
      <c r="B83" s="205"/>
    </row>
    <row r="84" spans="1:5" x14ac:dyDescent="0.25">
      <c r="A84" s="205"/>
      <c r="B84" s="205"/>
    </row>
    <row r="85" spans="1:5" x14ac:dyDescent="0.25">
      <c r="A85" s="40"/>
      <c r="B85" s="40"/>
    </row>
    <row r="86" spans="1:5" s="2" customFormat="1" x14ac:dyDescent="0.25">
      <c r="A86" s="40" t="s">
        <v>78</v>
      </c>
      <c r="B86" s="40"/>
      <c r="C86" s="159"/>
      <c r="D86" s="160"/>
      <c r="E86" s="160"/>
    </row>
    <row r="87" spans="1:5" ht="15.75" thickBot="1" x14ac:dyDescent="0.3"/>
    <row r="88" spans="1:5" ht="60" x14ac:dyDescent="0.25">
      <c r="A88" s="41" t="s">
        <v>0</v>
      </c>
      <c r="B88" s="42" t="s">
        <v>74</v>
      </c>
      <c r="C88" s="39" t="s">
        <v>165</v>
      </c>
      <c r="D88" s="187" t="s">
        <v>175</v>
      </c>
      <c r="E88" s="148" t="s">
        <v>2</v>
      </c>
    </row>
    <row r="89" spans="1:5" x14ac:dyDescent="0.25">
      <c r="A89" s="65"/>
      <c r="B89" s="44">
        <v>1</v>
      </c>
      <c r="C89" s="45">
        <v>2</v>
      </c>
      <c r="D89" s="113">
        <v>3</v>
      </c>
      <c r="E89" s="135" t="s">
        <v>133</v>
      </c>
    </row>
    <row r="90" spans="1:5" x14ac:dyDescent="0.25">
      <c r="A90" s="65"/>
      <c r="B90" s="44"/>
      <c r="C90" s="45"/>
      <c r="D90" s="113"/>
      <c r="E90" s="135"/>
    </row>
    <row r="91" spans="1:5" s="73" customFormat="1" x14ac:dyDescent="0.25">
      <c r="A91" s="131">
        <v>641</v>
      </c>
      <c r="B91" s="132" t="s">
        <v>134</v>
      </c>
      <c r="C91" s="133"/>
      <c r="D91" s="134">
        <v>0.02</v>
      </c>
      <c r="E91" s="135"/>
    </row>
    <row r="92" spans="1:5" x14ac:dyDescent="0.25">
      <c r="A92" s="65">
        <v>6413</v>
      </c>
      <c r="B92" s="128" t="s">
        <v>135</v>
      </c>
      <c r="C92" s="129"/>
      <c r="D92" s="130">
        <v>0.02</v>
      </c>
      <c r="E92" s="135"/>
    </row>
    <row r="93" spans="1:5" s="73" customFormat="1" x14ac:dyDescent="0.25">
      <c r="A93" s="35">
        <v>652</v>
      </c>
      <c r="B93" s="14" t="s">
        <v>8</v>
      </c>
      <c r="C93" s="6">
        <f>C94</f>
        <v>62380</v>
      </c>
      <c r="D93" s="77">
        <f>D94</f>
        <v>152864.1</v>
      </c>
      <c r="E93" s="135">
        <f t="shared" ref="E93:E95" si="4">D93/C93*100</f>
        <v>245.05306187880734</v>
      </c>
    </row>
    <row r="94" spans="1:5" x14ac:dyDescent="0.25">
      <c r="A94" s="36">
        <v>65264</v>
      </c>
      <c r="B94" s="8" t="s">
        <v>9</v>
      </c>
      <c r="C94" s="15">
        <v>62380</v>
      </c>
      <c r="D94" s="78">
        <v>152864.1</v>
      </c>
      <c r="E94" s="135">
        <f t="shared" si="4"/>
        <v>245.05306187880734</v>
      </c>
    </row>
    <row r="95" spans="1:5" ht="15.75" thickBot="1" x14ac:dyDescent="0.3">
      <c r="A95" s="336" t="s">
        <v>79</v>
      </c>
      <c r="B95" s="337"/>
      <c r="C95" s="64">
        <f>C93</f>
        <v>62380</v>
      </c>
      <c r="D95" s="91">
        <f>D91+D93</f>
        <v>152864.12</v>
      </c>
      <c r="E95" s="135">
        <f t="shared" si="4"/>
        <v>245.0530939403655</v>
      </c>
    </row>
    <row r="98" spans="1:6" s="2" customFormat="1" x14ac:dyDescent="0.25">
      <c r="A98" s="32" t="s">
        <v>80</v>
      </c>
      <c r="B98" s="32"/>
      <c r="C98" s="159"/>
      <c r="D98" s="160"/>
      <c r="E98" s="160"/>
    </row>
    <row r="99" spans="1:6" ht="15.75" thickBot="1" x14ac:dyDescent="0.3"/>
    <row r="100" spans="1:6" ht="60.75" thickBot="1" x14ac:dyDescent="0.3">
      <c r="A100" s="54" t="s">
        <v>0</v>
      </c>
      <c r="B100" s="55" t="s">
        <v>74</v>
      </c>
      <c r="C100" s="39" t="s">
        <v>165</v>
      </c>
      <c r="D100" s="187" t="s">
        <v>175</v>
      </c>
      <c r="E100" s="149" t="s">
        <v>2</v>
      </c>
    </row>
    <row r="101" spans="1:6" x14ac:dyDescent="0.25">
      <c r="A101" s="51"/>
      <c r="B101" s="52">
        <v>1</v>
      </c>
      <c r="C101" s="53">
        <v>2</v>
      </c>
      <c r="D101" s="112">
        <v>3</v>
      </c>
      <c r="E101" s="135" t="s">
        <v>133</v>
      </c>
      <c r="F101" s="31"/>
    </row>
    <row r="102" spans="1:6" ht="30" x14ac:dyDescent="0.25">
      <c r="A102" s="35">
        <v>63</v>
      </c>
      <c r="B102" s="81" t="s">
        <v>3</v>
      </c>
      <c r="C102" s="6">
        <f>SUM(C103:C104)</f>
        <v>3982</v>
      </c>
      <c r="D102" s="77">
        <f>D103+D104</f>
        <v>6901.58</v>
      </c>
      <c r="E102" s="94">
        <f>D102/C102*100</f>
        <v>173.31943746860873</v>
      </c>
    </row>
    <row r="103" spans="1:6" x14ac:dyDescent="0.25">
      <c r="A103" s="63">
        <v>634</v>
      </c>
      <c r="B103" s="81" t="s">
        <v>11</v>
      </c>
      <c r="C103" s="13">
        <v>0</v>
      </c>
      <c r="D103" s="77">
        <v>0</v>
      </c>
      <c r="E103" s="94"/>
    </row>
    <row r="104" spans="1:6" ht="30" x14ac:dyDescent="0.25">
      <c r="A104" s="63">
        <v>636</v>
      </c>
      <c r="B104" s="81" t="s">
        <v>12</v>
      </c>
      <c r="C104" s="13">
        <f>C105</f>
        <v>3982</v>
      </c>
      <c r="D104" s="13">
        <f t="shared" ref="D104" si="5">D105</f>
        <v>6901.58</v>
      </c>
      <c r="E104" s="94">
        <f t="shared" ref="E104:E106" si="6">D104/C104*100</f>
        <v>173.31943746860873</v>
      </c>
    </row>
    <row r="105" spans="1:6" ht="30" x14ac:dyDescent="0.25">
      <c r="A105" s="50">
        <v>6361</v>
      </c>
      <c r="B105" s="8" t="s">
        <v>118</v>
      </c>
      <c r="C105" s="15">
        <v>3982</v>
      </c>
      <c r="D105" s="79">
        <v>6901.58</v>
      </c>
      <c r="E105" s="94">
        <f t="shared" si="6"/>
        <v>173.31943746860873</v>
      </c>
    </row>
    <row r="106" spans="1:6" ht="15.75" thickBot="1" x14ac:dyDescent="0.3">
      <c r="A106" s="354" t="s">
        <v>81</v>
      </c>
      <c r="B106" s="355"/>
      <c r="C106" s="64">
        <f>C102</f>
        <v>3982</v>
      </c>
      <c r="D106" s="91">
        <f>D102</f>
        <v>6901.58</v>
      </c>
      <c r="E106" s="94">
        <f t="shared" si="6"/>
        <v>173.31943746860873</v>
      </c>
    </row>
    <row r="110" spans="1:6" s="137" customFormat="1" x14ac:dyDescent="0.25">
      <c r="A110" s="136" t="s">
        <v>136</v>
      </c>
      <c r="B110" s="136"/>
      <c r="E110" s="138"/>
    </row>
    <row r="111" spans="1:6" ht="15.75" thickBot="1" x14ac:dyDescent="0.3">
      <c r="C111"/>
      <c r="D111"/>
    </row>
    <row r="112" spans="1:6" ht="60.75" thickBot="1" x14ac:dyDescent="0.3">
      <c r="A112" s="54" t="s">
        <v>0</v>
      </c>
      <c r="B112" s="55" t="s">
        <v>74</v>
      </c>
      <c r="C112" s="39" t="s">
        <v>165</v>
      </c>
      <c r="D112" s="187" t="s">
        <v>175</v>
      </c>
      <c r="E112" s="149" t="s">
        <v>2</v>
      </c>
    </row>
    <row r="113" spans="1:6" x14ac:dyDescent="0.25">
      <c r="A113" s="51"/>
      <c r="B113" s="52">
        <v>1</v>
      </c>
      <c r="C113" s="139">
        <v>2</v>
      </c>
      <c r="D113" s="139">
        <v>3</v>
      </c>
      <c r="E113" s="135" t="s">
        <v>133</v>
      </c>
      <c r="F113" s="31"/>
    </row>
    <row r="114" spans="1:6" x14ac:dyDescent="0.25">
      <c r="A114" s="35">
        <v>66</v>
      </c>
      <c r="B114" s="81" t="s">
        <v>138</v>
      </c>
      <c r="C114" s="140"/>
      <c r="D114" s="144">
        <v>97.16</v>
      </c>
      <c r="E114" s="141"/>
    </row>
    <row r="115" spans="1:6" x14ac:dyDescent="0.25">
      <c r="A115" s="35">
        <v>663</v>
      </c>
      <c r="B115" s="294" t="s">
        <v>139</v>
      </c>
      <c r="C115" s="140"/>
      <c r="D115" s="144">
        <v>97.16</v>
      </c>
      <c r="E115" s="141"/>
    </row>
    <row r="116" spans="1:6" ht="15.75" thickBot="1" x14ac:dyDescent="0.3">
      <c r="A116" s="302">
        <v>6632</v>
      </c>
      <c r="B116" s="8" t="s">
        <v>191</v>
      </c>
      <c r="C116" s="140"/>
      <c r="D116" s="144">
        <v>97.16</v>
      </c>
      <c r="E116" s="141"/>
    </row>
    <row r="117" spans="1:6" ht="15.75" thickBot="1" x14ac:dyDescent="0.3">
      <c r="A117" s="333" t="s">
        <v>140</v>
      </c>
      <c r="B117" s="334"/>
      <c r="C117" s="142"/>
      <c r="D117" s="145">
        <f>D114</f>
        <v>97.16</v>
      </c>
      <c r="E117" s="143"/>
    </row>
    <row r="121" spans="1:6" s="73" customFormat="1" x14ac:dyDescent="0.25">
      <c r="A121" s="73" t="s">
        <v>177</v>
      </c>
      <c r="C121" s="211"/>
      <c r="D121" s="116"/>
      <c r="E121" s="116"/>
    </row>
    <row r="122" spans="1:6" ht="15.75" thickBot="1" x14ac:dyDescent="0.3"/>
    <row r="123" spans="1:6" ht="60.75" thickBot="1" x14ac:dyDescent="0.3">
      <c r="A123" s="54" t="s">
        <v>0</v>
      </c>
      <c r="B123" s="55" t="s">
        <v>74</v>
      </c>
      <c r="C123" s="39" t="s">
        <v>165</v>
      </c>
      <c r="D123" s="187" t="s">
        <v>175</v>
      </c>
      <c r="E123" s="149" t="s">
        <v>2</v>
      </c>
    </row>
    <row r="124" spans="1:6" x14ac:dyDescent="0.25">
      <c r="A124" s="51"/>
      <c r="B124" s="52">
        <v>1</v>
      </c>
      <c r="C124" s="139">
        <v>2</v>
      </c>
      <c r="D124" s="139">
        <v>3</v>
      </c>
      <c r="E124" s="135" t="s">
        <v>133</v>
      </c>
      <c r="F124" s="31"/>
    </row>
    <row r="125" spans="1:6" x14ac:dyDescent="0.25">
      <c r="A125" s="35">
        <v>922</v>
      </c>
      <c r="B125" s="210" t="s">
        <v>154</v>
      </c>
      <c r="C125" s="140">
        <f>SUM(C126:C126)</f>
        <v>0</v>
      </c>
      <c r="D125" s="144">
        <v>5515.59</v>
      </c>
      <c r="E125" s="141">
        <v>0</v>
      </c>
    </row>
    <row r="126" spans="1:6" ht="15.75" thickBot="1" x14ac:dyDescent="0.3">
      <c r="A126" s="50">
        <v>92211</v>
      </c>
      <c r="B126" s="210" t="s">
        <v>178</v>
      </c>
      <c r="C126" s="6"/>
      <c r="D126" s="144">
        <v>5515.59</v>
      </c>
      <c r="E126" s="141">
        <v>0</v>
      </c>
    </row>
    <row r="127" spans="1:6" ht="15.75" thickBot="1" x14ac:dyDescent="0.3">
      <c r="A127" s="333" t="s">
        <v>179</v>
      </c>
      <c r="B127" s="334"/>
      <c r="C127" s="142"/>
      <c r="D127" s="145">
        <f>D125</f>
        <v>5515.59</v>
      </c>
      <c r="E127" s="143">
        <v>0</v>
      </c>
    </row>
    <row r="133" spans="1:5" ht="15.75" x14ac:dyDescent="0.25">
      <c r="B133" s="146" t="s">
        <v>88</v>
      </c>
    </row>
    <row r="134" spans="1:5" ht="15.75" x14ac:dyDescent="0.25">
      <c r="B134" s="146"/>
    </row>
    <row r="135" spans="1:5" s="137" customFormat="1" ht="21" x14ac:dyDescent="0.35">
      <c r="A135" s="335" t="s">
        <v>180</v>
      </c>
      <c r="B135" s="335"/>
      <c r="C135" s="212" t="s">
        <v>157</v>
      </c>
      <c r="D135" s="138"/>
      <c r="E135" s="138"/>
    </row>
    <row r="136" spans="1:5" s="137" customFormat="1" ht="21" x14ac:dyDescent="0.35">
      <c r="A136" s="208" t="s">
        <v>181</v>
      </c>
      <c r="B136" s="208"/>
      <c r="C136" s="207"/>
      <c r="D136" s="138"/>
      <c r="E136" s="138"/>
    </row>
    <row r="137" spans="1:5" s="137" customFormat="1" x14ac:dyDescent="0.25">
      <c r="A137" s="209" t="s">
        <v>73</v>
      </c>
      <c r="B137" s="209"/>
      <c r="C137" s="207"/>
      <c r="D137" s="138"/>
      <c r="E137" s="138"/>
    </row>
    <row r="138" spans="1:5" ht="15.75" thickBot="1" x14ac:dyDescent="0.3"/>
    <row r="139" spans="1:5" ht="60.75" thickBot="1" x14ac:dyDescent="0.3">
      <c r="A139" s="29" t="s">
        <v>82</v>
      </c>
      <c r="B139" s="30" t="s">
        <v>1</v>
      </c>
      <c r="C139" s="39" t="s">
        <v>165</v>
      </c>
      <c r="D139" s="187" t="s">
        <v>175</v>
      </c>
      <c r="E139" s="150" t="s">
        <v>2</v>
      </c>
    </row>
    <row r="140" spans="1:5" x14ac:dyDescent="0.25">
      <c r="A140" s="27"/>
      <c r="B140" s="28">
        <v>1</v>
      </c>
      <c r="C140" s="28">
        <v>2</v>
      </c>
      <c r="D140" s="147">
        <v>3</v>
      </c>
      <c r="E140" s="151" t="s">
        <v>133</v>
      </c>
    </row>
    <row r="141" spans="1:5" x14ac:dyDescent="0.25">
      <c r="A141" s="16">
        <v>31</v>
      </c>
      <c r="B141" s="81" t="s">
        <v>17</v>
      </c>
      <c r="C141" s="66">
        <f>C142+C144+C146</f>
        <v>458085</v>
      </c>
      <c r="D141" s="75">
        <f>D142+D144+D146</f>
        <v>190025.68000000002</v>
      </c>
      <c r="E141" s="88">
        <f>D141/C141*100</f>
        <v>41.482624403767865</v>
      </c>
    </row>
    <row r="142" spans="1:5" s="73" customFormat="1" x14ac:dyDescent="0.25">
      <c r="A142" s="16">
        <v>311</v>
      </c>
      <c r="B142" s="81" t="s">
        <v>18</v>
      </c>
      <c r="C142" s="66">
        <f>C143</f>
        <v>370376</v>
      </c>
      <c r="D142" s="75">
        <f>D143</f>
        <v>148501.6</v>
      </c>
      <c r="E142" s="88">
        <f t="shared" ref="E142:E180" si="7">D142/C142*100</f>
        <v>40.094822558697111</v>
      </c>
    </row>
    <row r="143" spans="1:5" x14ac:dyDescent="0.25">
      <c r="A143" s="17">
        <v>3111</v>
      </c>
      <c r="B143" s="8" t="s">
        <v>19</v>
      </c>
      <c r="C143" s="298">
        <v>370376</v>
      </c>
      <c r="D143" s="76">
        <v>148501.6</v>
      </c>
      <c r="E143" s="88">
        <f t="shared" si="7"/>
        <v>40.094822558697111</v>
      </c>
    </row>
    <row r="144" spans="1:5" x14ac:dyDescent="0.25">
      <c r="A144" s="16">
        <v>312</v>
      </c>
      <c r="B144" s="81" t="s">
        <v>20</v>
      </c>
      <c r="C144" s="66">
        <f>C145</f>
        <v>30904</v>
      </c>
      <c r="D144" s="75">
        <f>D145</f>
        <v>17021.259999999998</v>
      </c>
      <c r="E144" s="88">
        <f t="shared" si="7"/>
        <v>55.077853999482265</v>
      </c>
    </row>
    <row r="145" spans="1:5" x14ac:dyDescent="0.25">
      <c r="A145" s="17">
        <v>3121</v>
      </c>
      <c r="B145" s="8" t="s">
        <v>20</v>
      </c>
      <c r="C145" s="298">
        <v>30904</v>
      </c>
      <c r="D145" s="76">
        <v>17021.259999999998</v>
      </c>
      <c r="E145" s="88">
        <f t="shared" si="7"/>
        <v>55.077853999482265</v>
      </c>
    </row>
    <row r="146" spans="1:5" x14ac:dyDescent="0.25">
      <c r="A146" s="16">
        <v>313</v>
      </c>
      <c r="B146" s="81" t="s">
        <v>21</v>
      </c>
      <c r="C146" s="66">
        <f>C147</f>
        <v>56805</v>
      </c>
      <c r="D146" s="77">
        <f>D147</f>
        <v>24502.82</v>
      </c>
      <c r="E146" s="88">
        <f t="shared" si="7"/>
        <v>43.134970513159054</v>
      </c>
    </row>
    <row r="147" spans="1:5" x14ac:dyDescent="0.25">
      <c r="A147" s="17">
        <v>3132</v>
      </c>
      <c r="B147" s="8" t="s">
        <v>22</v>
      </c>
      <c r="C147" s="298">
        <v>56805</v>
      </c>
      <c r="D147" s="78">
        <v>24502.82</v>
      </c>
      <c r="E147" s="88">
        <f t="shared" si="7"/>
        <v>43.134970513159054</v>
      </c>
    </row>
    <row r="148" spans="1:5" x14ac:dyDescent="0.25">
      <c r="A148" s="16">
        <v>32</v>
      </c>
      <c r="B148" s="81" t="s">
        <v>23</v>
      </c>
      <c r="C148" s="66">
        <f>C149+C153+C158+C168+C170</f>
        <v>100630</v>
      </c>
      <c r="D148" s="77">
        <f>D149+D153+D158+D168+D170</f>
        <v>43622.92</v>
      </c>
      <c r="E148" s="88">
        <f t="shared" si="7"/>
        <v>43.349816158203318</v>
      </c>
    </row>
    <row r="149" spans="1:5" x14ac:dyDescent="0.25">
      <c r="A149" s="16">
        <v>321</v>
      </c>
      <c r="B149" s="81" t="s">
        <v>24</v>
      </c>
      <c r="C149" s="66">
        <f>SUM(C150:C152)</f>
        <v>11281</v>
      </c>
      <c r="D149" s="75">
        <f>D150+D151+D152</f>
        <v>4650.1000000000004</v>
      </c>
      <c r="E149" s="88">
        <f t="shared" si="7"/>
        <v>41.220636468398197</v>
      </c>
    </row>
    <row r="150" spans="1:5" x14ac:dyDescent="0.25">
      <c r="A150" s="17">
        <v>3211</v>
      </c>
      <c r="B150" s="8" t="s">
        <v>25</v>
      </c>
      <c r="C150" s="298">
        <v>0</v>
      </c>
      <c r="D150" s="76"/>
      <c r="E150" s="88"/>
    </row>
    <row r="151" spans="1:5" ht="30" x14ac:dyDescent="0.25">
      <c r="A151" s="18">
        <v>3212</v>
      </c>
      <c r="B151" s="19" t="s">
        <v>26</v>
      </c>
      <c r="C151" s="299">
        <v>11281</v>
      </c>
      <c r="D151" s="82">
        <v>4650.1000000000004</v>
      </c>
      <c r="E151" s="88">
        <f t="shared" si="7"/>
        <v>41.220636468398197</v>
      </c>
    </row>
    <row r="152" spans="1:5" x14ac:dyDescent="0.25">
      <c r="A152" s="18">
        <v>3213</v>
      </c>
      <c r="B152" s="19" t="s">
        <v>48</v>
      </c>
      <c r="C152" s="299">
        <v>0</v>
      </c>
      <c r="D152" s="82"/>
      <c r="E152" s="88"/>
    </row>
    <row r="153" spans="1:5" x14ac:dyDescent="0.25">
      <c r="A153" s="16">
        <v>322</v>
      </c>
      <c r="B153" s="81" t="s">
        <v>27</v>
      </c>
      <c r="C153" s="66">
        <f>SUM(C154:C157)</f>
        <v>25217</v>
      </c>
      <c r="D153" s="77">
        <f>D154+D155+D156+D157</f>
        <v>11009.83</v>
      </c>
      <c r="E153" s="88">
        <f t="shared" si="7"/>
        <v>43.660348177816552</v>
      </c>
    </row>
    <row r="154" spans="1:5" x14ac:dyDescent="0.25">
      <c r="A154" s="25">
        <v>3221</v>
      </c>
      <c r="B154" s="21" t="s">
        <v>28</v>
      </c>
      <c r="C154" s="319">
        <v>13272</v>
      </c>
      <c r="D154" s="78">
        <v>7884.12</v>
      </c>
      <c r="E154" s="88">
        <f t="shared" si="7"/>
        <v>59.40415913200723</v>
      </c>
    </row>
    <row r="155" spans="1:5" x14ac:dyDescent="0.25">
      <c r="A155" s="25">
        <v>3223</v>
      </c>
      <c r="B155" s="21" t="s">
        <v>29</v>
      </c>
      <c r="C155" s="319">
        <v>9291</v>
      </c>
      <c r="D155" s="78">
        <v>2900.21</v>
      </c>
      <c r="E155" s="88">
        <f t="shared" si="7"/>
        <v>31.215262081584328</v>
      </c>
    </row>
    <row r="156" spans="1:5" ht="30" x14ac:dyDescent="0.25">
      <c r="A156" s="25">
        <v>3224</v>
      </c>
      <c r="B156" s="21" t="s">
        <v>30</v>
      </c>
      <c r="C156" s="319">
        <v>0</v>
      </c>
      <c r="D156" s="78"/>
      <c r="E156" s="88"/>
    </row>
    <row r="157" spans="1:5" x14ac:dyDescent="0.25">
      <c r="A157" s="25">
        <v>3225</v>
      </c>
      <c r="B157" s="21" t="s">
        <v>49</v>
      </c>
      <c r="C157" s="319">
        <v>2654</v>
      </c>
      <c r="D157" s="78">
        <v>225.5</v>
      </c>
      <c r="E157" s="88"/>
    </row>
    <row r="158" spans="1:5" ht="12" customHeight="1" x14ac:dyDescent="0.25">
      <c r="A158" s="26">
        <v>323</v>
      </c>
      <c r="B158" s="23" t="s">
        <v>31</v>
      </c>
      <c r="C158" s="144">
        <f>SUM(C159:C167)</f>
        <v>61935</v>
      </c>
      <c r="D158" s="77">
        <f>SUM(D159:D167)</f>
        <v>26598.47</v>
      </c>
      <c r="E158" s="88">
        <f t="shared" si="7"/>
        <v>42.945781868087515</v>
      </c>
    </row>
    <row r="159" spans="1:5" x14ac:dyDescent="0.25">
      <c r="A159" s="25">
        <v>3231</v>
      </c>
      <c r="B159" s="21" t="s">
        <v>32</v>
      </c>
      <c r="C159" s="319">
        <v>2654</v>
      </c>
      <c r="D159" s="78">
        <v>1047.96</v>
      </c>
      <c r="E159" s="88">
        <f t="shared" si="7"/>
        <v>39.486058779201208</v>
      </c>
    </row>
    <row r="160" spans="1:5" x14ac:dyDescent="0.25">
      <c r="A160" s="25">
        <v>3232</v>
      </c>
      <c r="B160" s="21" t="s">
        <v>33</v>
      </c>
      <c r="C160" s="319">
        <v>0</v>
      </c>
      <c r="D160" s="78"/>
      <c r="E160" s="88"/>
    </row>
    <row r="161" spans="1:5" x14ac:dyDescent="0.25">
      <c r="A161" s="25">
        <v>3233</v>
      </c>
      <c r="B161" s="21" t="s">
        <v>50</v>
      </c>
      <c r="C161" s="319">
        <v>5308</v>
      </c>
      <c r="D161" s="78">
        <v>3015.68</v>
      </c>
      <c r="E161" s="88">
        <f t="shared" si="7"/>
        <v>56.813865862848523</v>
      </c>
    </row>
    <row r="162" spans="1:5" x14ac:dyDescent="0.25">
      <c r="A162" s="25">
        <v>3234</v>
      </c>
      <c r="B162" s="21" t="s">
        <v>34</v>
      </c>
      <c r="C162" s="319">
        <v>601</v>
      </c>
      <c r="D162" s="78">
        <v>261.2</v>
      </c>
      <c r="E162" s="88">
        <f t="shared" si="7"/>
        <v>43.460898502495837</v>
      </c>
    </row>
    <row r="163" spans="1:5" x14ac:dyDescent="0.25">
      <c r="A163" s="25">
        <v>3235</v>
      </c>
      <c r="B163" s="21" t="s">
        <v>51</v>
      </c>
      <c r="C163" s="319"/>
      <c r="D163" s="78"/>
      <c r="E163" s="88"/>
    </row>
    <row r="164" spans="1:5" x14ac:dyDescent="0.25">
      <c r="A164" s="25">
        <v>3236</v>
      </c>
      <c r="B164" s="21" t="s">
        <v>52</v>
      </c>
      <c r="C164" s="319">
        <v>929</v>
      </c>
      <c r="D164" s="78">
        <v>578.94000000000005</v>
      </c>
      <c r="E164" s="88">
        <f t="shared" si="7"/>
        <v>62.318622174381055</v>
      </c>
    </row>
    <row r="165" spans="1:5" x14ac:dyDescent="0.25">
      <c r="A165" s="25">
        <v>3237</v>
      </c>
      <c r="B165" s="21" t="s">
        <v>53</v>
      </c>
      <c r="C165" s="319">
        <v>41954</v>
      </c>
      <c r="D165" s="78">
        <v>19108.05</v>
      </c>
      <c r="E165" s="88">
        <f t="shared" si="7"/>
        <v>45.545240024789052</v>
      </c>
    </row>
    <row r="166" spans="1:5" x14ac:dyDescent="0.25">
      <c r="A166" s="25">
        <v>3238</v>
      </c>
      <c r="B166" s="21" t="s">
        <v>35</v>
      </c>
      <c r="C166" s="319">
        <v>2789</v>
      </c>
      <c r="D166" s="78">
        <v>1978</v>
      </c>
      <c r="E166" s="88">
        <f t="shared" si="7"/>
        <v>70.921477231982792</v>
      </c>
    </row>
    <row r="167" spans="1:5" x14ac:dyDescent="0.25">
      <c r="A167" s="25">
        <v>3239</v>
      </c>
      <c r="B167" s="21" t="s">
        <v>36</v>
      </c>
      <c r="C167" s="319">
        <v>7700</v>
      </c>
      <c r="D167" s="78">
        <v>608.64</v>
      </c>
      <c r="E167" s="88">
        <f t="shared" si="7"/>
        <v>7.9044155844155846</v>
      </c>
    </row>
    <row r="168" spans="1:5" ht="30.75" thickBot="1" x14ac:dyDescent="0.3">
      <c r="A168" s="117">
        <v>324</v>
      </c>
      <c r="B168" s="118" t="s">
        <v>37</v>
      </c>
      <c r="C168" s="320"/>
      <c r="D168" s="90">
        <f>D169</f>
        <v>0</v>
      </c>
      <c r="E168" s="88"/>
    </row>
    <row r="169" spans="1:5" ht="30" x14ac:dyDescent="0.25">
      <c r="A169" s="119">
        <v>3241</v>
      </c>
      <c r="B169" s="120" t="s">
        <v>37</v>
      </c>
      <c r="C169" s="321">
        <v>0</v>
      </c>
      <c r="D169" s="121"/>
      <c r="E169" s="88"/>
    </row>
    <row r="170" spans="1:5" x14ac:dyDescent="0.25">
      <c r="A170" s="26">
        <v>329</v>
      </c>
      <c r="B170" s="23" t="s">
        <v>38</v>
      </c>
      <c r="C170" s="66">
        <f>SUM(C171:C175)</f>
        <v>2197</v>
      </c>
      <c r="D170" s="66">
        <f>SUM(D171:D175)</f>
        <v>1364.52</v>
      </c>
      <c r="E170" s="88">
        <f t="shared" si="7"/>
        <v>62.108329540282206</v>
      </c>
    </row>
    <row r="171" spans="1:5" x14ac:dyDescent="0.25">
      <c r="A171" s="25">
        <v>3292</v>
      </c>
      <c r="B171" s="21" t="s">
        <v>60</v>
      </c>
      <c r="C171" s="319">
        <v>465</v>
      </c>
      <c r="D171" s="79">
        <v>285.62</v>
      </c>
      <c r="E171" s="88">
        <f t="shared" si="7"/>
        <v>61.423655913978493</v>
      </c>
    </row>
    <row r="172" spans="1:5" x14ac:dyDescent="0.25">
      <c r="A172" s="25">
        <v>3293</v>
      </c>
      <c r="B172" s="21" t="s">
        <v>40</v>
      </c>
      <c r="C172" s="298"/>
      <c r="D172" s="78"/>
      <c r="E172" s="88"/>
    </row>
    <row r="173" spans="1:5" x14ac:dyDescent="0.25">
      <c r="A173" s="25">
        <v>3294</v>
      </c>
      <c r="B173" s="21" t="s">
        <v>54</v>
      </c>
      <c r="C173" s="319">
        <v>239</v>
      </c>
      <c r="D173" s="78">
        <v>238.9</v>
      </c>
      <c r="E173" s="88">
        <f t="shared" si="7"/>
        <v>99.958158995815907</v>
      </c>
    </row>
    <row r="174" spans="1:5" x14ac:dyDescent="0.25">
      <c r="A174" s="25">
        <v>3295</v>
      </c>
      <c r="B174" s="21" t="s">
        <v>41</v>
      </c>
      <c r="C174" s="298">
        <v>1493</v>
      </c>
      <c r="D174" s="78">
        <v>840</v>
      </c>
      <c r="E174" s="88">
        <f>D174/C174*100</f>
        <v>56.262558606831881</v>
      </c>
    </row>
    <row r="175" spans="1:5" x14ac:dyDescent="0.25">
      <c r="A175" s="25">
        <v>3299</v>
      </c>
      <c r="B175" s="21" t="s">
        <v>38</v>
      </c>
      <c r="C175" s="298">
        <v>0</v>
      </c>
      <c r="D175" s="78">
        <v>0</v>
      </c>
      <c r="E175" s="88"/>
    </row>
    <row r="176" spans="1:5" x14ac:dyDescent="0.25">
      <c r="A176" s="26">
        <v>34</v>
      </c>
      <c r="B176" s="23" t="s">
        <v>42</v>
      </c>
      <c r="C176" s="66">
        <v>2654</v>
      </c>
      <c r="D176" s="77">
        <f>D177</f>
        <v>817.74</v>
      </c>
      <c r="E176" s="88">
        <f t="shared" si="7"/>
        <v>30.81160512434062</v>
      </c>
    </row>
    <row r="177" spans="1:5" x14ac:dyDescent="0.25">
      <c r="A177" s="26">
        <v>343</v>
      </c>
      <c r="B177" s="23" t="s">
        <v>43</v>
      </c>
      <c r="C177" s="66">
        <v>2654</v>
      </c>
      <c r="D177" s="77">
        <f>D178</f>
        <v>817.74</v>
      </c>
      <c r="E177" s="88">
        <f t="shared" si="7"/>
        <v>30.81160512434062</v>
      </c>
    </row>
    <row r="178" spans="1:5" x14ac:dyDescent="0.25">
      <c r="A178" s="25">
        <v>3431</v>
      </c>
      <c r="B178" s="21" t="s">
        <v>44</v>
      </c>
      <c r="C178" s="298">
        <v>2654</v>
      </c>
      <c r="D178" s="78">
        <v>817.74</v>
      </c>
      <c r="E178" s="88">
        <f t="shared" si="7"/>
        <v>30.81160512434062</v>
      </c>
    </row>
    <row r="179" spans="1:5" x14ac:dyDescent="0.25">
      <c r="A179" s="25">
        <v>3432</v>
      </c>
      <c r="B179" s="21" t="s">
        <v>56</v>
      </c>
      <c r="C179" s="298">
        <v>0</v>
      </c>
      <c r="D179" s="78">
        <v>0</v>
      </c>
      <c r="E179" s="88"/>
    </row>
    <row r="180" spans="1:5" ht="15.75" thickBot="1" x14ac:dyDescent="0.3">
      <c r="A180" s="345" t="s">
        <v>85</v>
      </c>
      <c r="B180" s="346"/>
      <c r="C180" s="127">
        <f>C141+C148+C176</f>
        <v>561369</v>
      </c>
      <c r="D180" s="127">
        <f t="shared" ref="D180" si="8">D141+D148+D176</f>
        <v>234466.34000000003</v>
      </c>
      <c r="E180" s="88">
        <f t="shared" si="7"/>
        <v>41.76688417066137</v>
      </c>
    </row>
    <row r="181" spans="1:5" x14ac:dyDescent="0.25">
      <c r="A181" s="155"/>
      <c r="B181" s="155"/>
      <c r="C181" s="156"/>
      <c r="D181" s="157"/>
      <c r="E181" s="158"/>
    </row>
    <row r="182" spans="1:5" x14ac:dyDescent="0.25">
      <c r="A182" s="155"/>
      <c r="B182" s="155"/>
      <c r="C182" s="156"/>
      <c r="D182" s="157"/>
      <c r="E182" s="158"/>
    </row>
    <row r="183" spans="1:5" x14ac:dyDescent="0.25">
      <c r="A183" s="155"/>
      <c r="B183" s="155"/>
      <c r="C183" s="156"/>
      <c r="D183" s="157"/>
      <c r="E183" s="158"/>
    </row>
    <row r="184" spans="1:5" x14ac:dyDescent="0.25">
      <c r="A184" s="155"/>
      <c r="B184" s="155"/>
      <c r="C184" s="156"/>
      <c r="D184" s="157"/>
      <c r="E184" s="158"/>
    </row>
    <row r="185" spans="1:5" x14ac:dyDescent="0.25">
      <c r="A185" s="155"/>
      <c r="B185" s="155"/>
      <c r="C185" s="156"/>
      <c r="D185" s="157"/>
      <c r="E185" s="158"/>
    </row>
    <row r="186" spans="1:5" x14ac:dyDescent="0.25">
      <c r="A186" s="155"/>
      <c r="B186" s="155"/>
      <c r="C186" s="156"/>
      <c r="D186" s="157"/>
      <c r="E186" s="158"/>
    </row>
    <row r="187" spans="1:5" x14ac:dyDescent="0.25">
      <c r="A187" s="155"/>
      <c r="B187" s="155"/>
      <c r="C187" s="156"/>
      <c r="D187" s="157"/>
      <c r="E187" s="158"/>
    </row>
    <row r="188" spans="1:5" x14ac:dyDescent="0.25">
      <c r="A188" s="155"/>
      <c r="B188" s="155"/>
      <c r="C188" s="156"/>
      <c r="D188" s="157"/>
      <c r="E188" s="158"/>
    </row>
    <row r="189" spans="1:5" x14ac:dyDescent="0.25">
      <c r="A189" s="155"/>
      <c r="B189" s="155"/>
      <c r="C189" s="156"/>
      <c r="D189" s="157"/>
      <c r="E189" s="158"/>
    </row>
    <row r="190" spans="1:5" x14ac:dyDescent="0.25">
      <c r="A190" s="155"/>
      <c r="B190" s="155"/>
      <c r="C190" s="156"/>
      <c r="D190" s="157"/>
      <c r="E190" s="158"/>
    </row>
    <row r="191" spans="1:5" x14ac:dyDescent="0.25">
      <c r="A191" s="155"/>
      <c r="B191" s="155"/>
      <c r="C191" s="156"/>
      <c r="D191" s="157"/>
      <c r="E191" s="158"/>
    </row>
    <row r="192" spans="1:5" x14ac:dyDescent="0.25">
      <c r="A192" s="155"/>
      <c r="B192" s="155"/>
      <c r="C192" s="156"/>
      <c r="D192" s="157"/>
      <c r="E192" s="158"/>
    </row>
    <row r="193" spans="1:5" x14ac:dyDescent="0.25">
      <c r="A193" s="155"/>
      <c r="B193" s="155"/>
      <c r="C193" s="156"/>
      <c r="D193" s="157"/>
      <c r="E193" s="158"/>
    </row>
    <row r="194" spans="1:5" x14ac:dyDescent="0.25">
      <c r="A194" s="155"/>
      <c r="B194" s="155"/>
      <c r="C194" s="156"/>
      <c r="D194" s="157"/>
      <c r="E194" s="158"/>
    </row>
    <row r="195" spans="1:5" x14ac:dyDescent="0.25">
      <c r="A195" s="155"/>
      <c r="B195" s="155"/>
      <c r="C195" s="156"/>
      <c r="D195" s="157"/>
      <c r="E195" s="158"/>
    </row>
    <row r="196" spans="1:5" x14ac:dyDescent="0.25">
      <c r="A196" s="155"/>
      <c r="B196" s="155"/>
      <c r="C196" s="156"/>
      <c r="D196" s="157"/>
      <c r="E196" s="158"/>
    </row>
    <row r="197" spans="1:5" x14ac:dyDescent="0.25">
      <c r="A197" s="155"/>
      <c r="B197" s="155"/>
      <c r="C197" s="156"/>
      <c r="D197" s="157"/>
      <c r="E197" s="158"/>
    </row>
    <row r="198" spans="1:5" x14ac:dyDescent="0.25">
      <c r="A198" s="155"/>
      <c r="B198" s="155"/>
      <c r="C198" s="156"/>
      <c r="D198" s="157"/>
      <c r="E198" s="158"/>
    </row>
    <row r="199" spans="1:5" x14ac:dyDescent="0.25">
      <c r="A199" s="155"/>
      <c r="B199" s="155"/>
      <c r="C199" s="156"/>
      <c r="D199" s="157"/>
      <c r="E199" s="158"/>
    </row>
    <row r="200" spans="1:5" x14ac:dyDescent="0.25">
      <c r="A200" s="155"/>
      <c r="B200" s="155"/>
      <c r="C200" s="156"/>
      <c r="D200" s="157"/>
      <c r="E200" s="158"/>
    </row>
    <row r="201" spans="1:5" x14ac:dyDescent="0.25">
      <c r="A201" s="155"/>
      <c r="B201" s="155"/>
      <c r="C201" s="156"/>
      <c r="D201" s="157"/>
      <c r="E201" s="158"/>
    </row>
    <row r="202" spans="1:5" x14ac:dyDescent="0.25">
      <c r="A202" s="155"/>
      <c r="B202" s="155"/>
      <c r="C202" s="156"/>
      <c r="D202" s="157"/>
      <c r="E202" s="158"/>
    </row>
    <row r="203" spans="1:5" x14ac:dyDescent="0.25">
      <c r="A203" s="155"/>
      <c r="B203" s="155"/>
      <c r="C203" s="156"/>
      <c r="D203" s="157"/>
      <c r="E203" s="158"/>
    </row>
    <row r="204" spans="1:5" x14ac:dyDescent="0.25">
      <c r="A204" s="155"/>
      <c r="B204" s="155"/>
      <c r="C204" s="156"/>
      <c r="D204" s="157"/>
      <c r="E204" s="158"/>
    </row>
    <row r="205" spans="1:5" x14ac:dyDescent="0.25">
      <c r="A205" s="155"/>
      <c r="B205" s="155"/>
      <c r="C205" s="156"/>
      <c r="D205" s="157"/>
      <c r="E205" s="158"/>
    </row>
    <row r="206" spans="1:5" x14ac:dyDescent="0.25">
      <c r="A206" s="155"/>
      <c r="B206" s="155"/>
      <c r="C206" s="156"/>
      <c r="D206" s="157"/>
      <c r="E206" s="158"/>
    </row>
    <row r="207" spans="1:5" x14ac:dyDescent="0.25">
      <c r="A207" s="155"/>
      <c r="B207" s="155"/>
      <c r="C207" s="156"/>
      <c r="D207" s="157"/>
      <c r="E207" s="158"/>
    </row>
    <row r="208" spans="1:5" x14ac:dyDescent="0.25">
      <c r="A208" s="155"/>
      <c r="B208" s="155"/>
      <c r="C208" s="156"/>
      <c r="D208" s="157"/>
      <c r="E208" s="158"/>
    </row>
    <row r="210" spans="1:5" s="137" customFormat="1" ht="21" x14ac:dyDescent="0.35">
      <c r="A210" s="335" t="s">
        <v>180</v>
      </c>
      <c r="B210" s="335"/>
      <c r="C210" s="212" t="s">
        <v>157</v>
      </c>
      <c r="D210" s="138"/>
      <c r="E210" s="138"/>
    </row>
    <row r="211" spans="1:5" s="137" customFormat="1" ht="21" x14ac:dyDescent="0.35">
      <c r="A211" s="208" t="s">
        <v>181</v>
      </c>
      <c r="B211" s="208"/>
      <c r="C211" s="207"/>
      <c r="D211" s="138"/>
      <c r="E211" s="138"/>
    </row>
    <row r="212" spans="1:5" s="137" customFormat="1" ht="21" x14ac:dyDescent="0.35">
      <c r="A212" s="208"/>
      <c r="B212" s="208"/>
      <c r="C212" s="207"/>
      <c r="D212" s="138"/>
      <c r="E212" s="138"/>
    </row>
    <row r="213" spans="1:5" s="137" customFormat="1" ht="27" customHeight="1" x14ac:dyDescent="0.25">
      <c r="A213" s="350" t="s">
        <v>83</v>
      </c>
      <c r="B213" s="350"/>
      <c r="C213" s="207"/>
      <c r="D213" s="138"/>
      <c r="E213" s="138"/>
    </row>
    <row r="214" spans="1:5" ht="15.75" thickBot="1" x14ac:dyDescent="0.3">
      <c r="A214" s="47"/>
      <c r="B214" s="47"/>
    </row>
    <row r="215" spans="1:5" ht="60.75" thickBot="1" x14ac:dyDescent="0.3">
      <c r="A215" s="29" t="s">
        <v>82</v>
      </c>
      <c r="B215" s="30" t="s">
        <v>1</v>
      </c>
      <c r="C215" s="39" t="s">
        <v>165</v>
      </c>
      <c r="D215" s="187" t="s">
        <v>175</v>
      </c>
      <c r="E215" s="150" t="s">
        <v>2</v>
      </c>
    </row>
    <row r="216" spans="1:5" ht="34.5" customHeight="1" x14ac:dyDescent="0.25">
      <c r="A216" s="27"/>
      <c r="B216" s="28">
        <v>1</v>
      </c>
      <c r="C216" s="28">
        <v>2</v>
      </c>
      <c r="D216" s="83">
        <v>3</v>
      </c>
      <c r="E216" s="151" t="s">
        <v>133</v>
      </c>
    </row>
    <row r="217" spans="1:5" x14ac:dyDescent="0.25">
      <c r="A217" s="16">
        <v>31</v>
      </c>
      <c r="B217" s="81" t="s">
        <v>17</v>
      </c>
      <c r="C217" s="66">
        <f>SUM(C218+C220+C222)</f>
        <v>0</v>
      </c>
      <c r="D217" s="75">
        <f>D218+D220+D222</f>
        <v>0</v>
      </c>
      <c r="E217" s="88"/>
    </row>
    <row r="218" spans="1:5" x14ac:dyDescent="0.25">
      <c r="A218" s="17">
        <v>311</v>
      </c>
      <c r="B218" s="81" t="s">
        <v>18</v>
      </c>
      <c r="C218" s="298"/>
      <c r="D218" s="75">
        <f>D219</f>
        <v>0</v>
      </c>
      <c r="E218" s="88"/>
    </row>
    <row r="219" spans="1:5" x14ac:dyDescent="0.25">
      <c r="A219" s="198">
        <v>3111</v>
      </c>
      <c r="B219" s="8" t="s">
        <v>19</v>
      </c>
      <c r="C219" s="298">
        <v>0</v>
      </c>
      <c r="D219" s="76"/>
      <c r="E219" s="88"/>
    </row>
    <row r="220" spans="1:5" x14ac:dyDescent="0.25">
      <c r="A220" s="197">
        <v>312</v>
      </c>
      <c r="B220" s="196" t="s">
        <v>20</v>
      </c>
      <c r="C220" s="322">
        <f>C221</f>
        <v>0</v>
      </c>
      <c r="D220" s="195">
        <f>D221</f>
        <v>0</v>
      </c>
      <c r="E220" s="88"/>
    </row>
    <row r="221" spans="1:5" x14ac:dyDescent="0.25">
      <c r="A221" s="17">
        <v>3121</v>
      </c>
      <c r="B221" s="8" t="s">
        <v>20</v>
      </c>
      <c r="C221" s="298">
        <v>0</v>
      </c>
      <c r="D221" s="76"/>
      <c r="E221" s="88"/>
    </row>
    <row r="222" spans="1:5" x14ac:dyDescent="0.25">
      <c r="A222" s="16">
        <v>313</v>
      </c>
      <c r="B222" s="81" t="s">
        <v>21</v>
      </c>
      <c r="C222" s="66">
        <f>C223</f>
        <v>0</v>
      </c>
      <c r="D222" s="77">
        <f>D223</f>
        <v>0</v>
      </c>
      <c r="E222" s="88"/>
    </row>
    <row r="223" spans="1:5" x14ac:dyDescent="0.25">
      <c r="A223" s="17">
        <v>3132</v>
      </c>
      <c r="B223" s="8" t="s">
        <v>22</v>
      </c>
      <c r="C223" s="298">
        <v>0</v>
      </c>
      <c r="D223" s="78"/>
      <c r="E223" s="88"/>
    </row>
    <row r="224" spans="1:5" x14ac:dyDescent="0.25">
      <c r="A224" s="16">
        <v>32</v>
      </c>
      <c r="B224" s="81" t="s">
        <v>23</v>
      </c>
      <c r="C224" s="66">
        <f>C225+C229+C234+C244+C246</f>
        <v>47170</v>
      </c>
      <c r="D224" s="77">
        <f>D225+D229+D234+D244+D246</f>
        <v>100522.86</v>
      </c>
      <c r="E224" s="88">
        <f t="shared" ref="E224:E269" si="9">D224/C224*100</f>
        <v>213.10761076955691</v>
      </c>
    </row>
    <row r="225" spans="1:5" x14ac:dyDescent="0.25">
      <c r="A225" s="16">
        <v>321</v>
      </c>
      <c r="B225" s="81" t="s">
        <v>24</v>
      </c>
      <c r="C225" s="66">
        <f>SUM(C226:C228)</f>
        <v>398</v>
      </c>
      <c r="D225" s="13">
        <f>SUM(D226:D228)</f>
        <v>150</v>
      </c>
      <c r="E225" s="88">
        <f t="shared" si="9"/>
        <v>37.688442211055282</v>
      </c>
    </row>
    <row r="226" spans="1:5" x14ac:dyDescent="0.25">
      <c r="A226" s="17">
        <v>3211</v>
      </c>
      <c r="B226" s="8" t="s">
        <v>25</v>
      </c>
      <c r="C226" s="298">
        <v>0</v>
      </c>
      <c r="D226" s="76"/>
      <c r="E226" s="88"/>
    </row>
    <row r="227" spans="1:5" ht="30" x14ac:dyDescent="0.25">
      <c r="A227" s="18">
        <v>3212</v>
      </c>
      <c r="B227" s="19" t="s">
        <v>26</v>
      </c>
      <c r="C227" s="299">
        <v>0</v>
      </c>
      <c r="D227" s="82">
        <v>0</v>
      </c>
      <c r="E227" s="88"/>
    </row>
    <row r="228" spans="1:5" x14ac:dyDescent="0.25">
      <c r="A228" s="18">
        <v>3213</v>
      </c>
      <c r="B228" s="19" t="s">
        <v>48</v>
      </c>
      <c r="C228" s="299">
        <v>398</v>
      </c>
      <c r="D228" s="82">
        <v>150</v>
      </c>
      <c r="E228" s="88">
        <f t="shared" si="9"/>
        <v>37.688442211055282</v>
      </c>
    </row>
    <row r="229" spans="1:5" x14ac:dyDescent="0.25">
      <c r="A229" s="16">
        <v>322</v>
      </c>
      <c r="B229" s="81" t="s">
        <v>27</v>
      </c>
      <c r="C229" s="66">
        <f>SUM(C230:C233)</f>
        <v>12428</v>
      </c>
      <c r="D229" s="77">
        <f>D230+D231+D232+D233</f>
        <v>8143.89</v>
      </c>
      <c r="E229" s="88">
        <f t="shared" si="9"/>
        <v>65.5285645317026</v>
      </c>
    </row>
    <row r="230" spans="1:5" x14ac:dyDescent="0.25">
      <c r="A230" s="25">
        <v>3221</v>
      </c>
      <c r="B230" s="21" t="s">
        <v>28</v>
      </c>
      <c r="C230" s="319">
        <v>9243</v>
      </c>
      <c r="D230" s="78">
        <v>7683.21</v>
      </c>
      <c r="E230" s="88">
        <f t="shared" si="9"/>
        <v>83.124634858812072</v>
      </c>
    </row>
    <row r="231" spans="1:5" x14ac:dyDescent="0.25">
      <c r="A231" s="25">
        <v>3223</v>
      </c>
      <c r="B231" s="21" t="s">
        <v>29</v>
      </c>
      <c r="C231" s="319">
        <v>664</v>
      </c>
      <c r="D231" s="78">
        <v>43.99</v>
      </c>
      <c r="E231" s="88">
        <f t="shared" si="9"/>
        <v>6.625</v>
      </c>
    </row>
    <row r="232" spans="1:5" ht="30" x14ac:dyDescent="0.25">
      <c r="A232" s="25">
        <v>3224</v>
      </c>
      <c r="B232" s="21" t="s">
        <v>30</v>
      </c>
      <c r="C232" s="319">
        <v>2256</v>
      </c>
      <c r="D232" s="78">
        <v>185.01</v>
      </c>
      <c r="E232" s="88">
        <f t="shared" si="9"/>
        <v>8.2007978723404253</v>
      </c>
    </row>
    <row r="233" spans="1:5" x14ac:dyDescent="0.25">
      <c r="A233" s="25">
        <v>3225</v>
      </c>
      <c r="B233" s="21" t="s">
        <v>49</v>
      </c>
      <c r="C233" s="319">
        <v>265</v>
      </c>
      <c r="D233" s="78">
        <v>231.68</v>
      </c>
      <c r="E233" s="88">
        <f t="shared" si="9"/>
        <v>87.426415094339632</v>
      </c>
    </row>
    <row r="234" spans="1:5" x14ac:dyDescent="0.25">
      <c r="A234" s="26">
        <v>323</v>
      </c>
      <c r="B234" s="23" t="s">
        <v>31</v>
      </c>
      <c r="C234" s="66">
        <f>SUM(C235:C243)</f>
        <v>31317</v>
      </c>
      <c r="D234" s="77">
        <f>D235+D236+D237+D238+D239+D240+D241+D242+D243</f>
        <v>81063.66</v>
      </c>
      <c r="E234" s="88">
        <f t="shared" si="9"/>
        <v>258.8487403007951</v>
      </c>
    </row>
    <row r="235" spans="1:5" x14ac:dyDescent="0.25">
      <c r="A235" s="25">
        <v>3231</v>
      </c>
      <c r="B235" s="21" t="s">
        <v>32</v>
      </c>
      <c r="C235" s="319">
        <v>1592</v>
      </c>
      <c r="D235" s="78"/>
      <c r="E235" s="88">
        <f t="shared" si="9"/>
        <v>0</v>
      </c>
    </row>
    <row r="236" spans="1:5" x14ac:dyDescent="0.25">
      <c r="A236" s="25">
        <v>3232</v>
      </c>
      <c r="B236" s="21" t="s">
        <v>33</v>
      </c>
      <c r="C236" s="319">
        <v>1328</v>
      </c>
      <c r="D236" s="78">
        <v>906.7</v>
      </c>
      <c r="E236" s="88">
        <f t="shared" si="9"/>
        <v>68.275602409638552</v>
      </c>
    </row>
    <row r="237" spans="1:5" x14ac:dyDescent="0.25">
      <c r="A237" s="25">
        <v>3233</v>
      </c>
      <c r="B237" s="21" t="s">
        <v>50</v>
      </c>
      <c r="C237" s="319">
        <v>1455</v>
      </c>
      <c r="D237" s="78">
        <v>2151</v>
      </c>
      <c r="E237" s="88">
        <f t="shared" si="9"/>
        <v>147.83505154639175</v>
      </c>
    </row>
    <row r="238" spans="1:5" x14ac:dyDescent="0.25">
      <c r="A238" s="25">
        <v>3234</v>
      </c>
      <c r="B238" s="21" t="s">
        <v>34</v>
      </c>
      <c r="C238" s="319">
        <v>266</v>
      </c>
      <c r="D238" s="78">
        <v>48.9</v>
      </c>
      <c r="E238" s="88">
        <f t="shared" si="9"/>
        <v>18.383458646616539</v>
      </c>
    </row>
    <row r="239" spans="1:5" x14ac:dyDescent="0.25">
      <c r="A239" s="25">
        <v>3235</v>
      </c>
      <c r="B239" s="21" t="s">
        <v>51</v>
      </c>
      <c r="C239" s="319"/>
      <c r="D239" s="78"/>
      <c r="E239" s="88"/>
    </row>
    <row r="240" spans="1:5" x14ac:dyDescent="0.25">
      <c r="A240" s="25">
        <v>3236</v>
      </c>
      <c r="B240" s="21" t="s">
        <v>52</v>
      </c>
      <c r="C240" s="319"/>
      <c r="D240" s="78"/>
      <c r="E240" s="88"/>
    </row>
    <row r="241" spans="1:5" x14ac:dyDescent="0.25">
      <c r="A241" s="25">
        <v>3237</v>
      </c>
      <c r="B241" s="21" t="s">
        <v>53</v>
      </c>
      <c r="C241" s="319">
        <v>20837</v>
      </c>
      <c r="D241" s="78">
        <v>62397.97</v>
      </c>
      <c r="E241" s="88">
        <f t="shared" si="9"/>
        <v>299.45755147094116</v>
      </c>
    </row>
    <row r="242" spans="1:5" x14ac:dyDescent="0.25">
      <c r="A242" s="25">
        <v>3238</v>
      </c>
      <c r="B242" s="21" t="s">
        <v>35</v>
      </c>
      <c r="C242" s="319"/>
      <c r="D242" s="78">
        <v>2327.5700000000002</v>
      </c>
      <c r="E242" s="88"/>
    </row>
    <row r="243" spans="1:5" x14ac:dyDescent="0.25">
      <c r="A243" s="25">
        <v>3239</v>
      </c>
      <c r="B243" s="21" t="s">
        <v>36</v>
      </c>
      <c r="C243" s="319">
        <v>5839</v>
      </c>
      <c r="D243" s="78">
        <v>13231.52</v>
      </c>
      <c r="E243" s="88">
        <f t="shared" si="9"/>
        <v>226.60592567220417</v>
      </c>
    </row>
    <row r="244" spans="1:5" ht="30" x14ac:dyDescent="0.25">
      <c r="A244" s="26">
        <v>324</v>
      </c>
      <c r="B244" s="23" t="s">
        <v>37</v>
      </c>
      <c r="C244" s="66"/>
      <c r="D244" s="77">
        <f>D245</f>
        <v>0</v>
      </c>
      <c r="E244" s="88"/>
    </row>
    <row r="245" spans="1:5" ht="30" x14ac:dyDescent="0.25">
      <c r="A245" s="25">
        <v>3241</v>
      </c>
      <c r="B245" s="21" t="s">
        <v>37</v>
      </c>
      <c r="C245" s="319">
        <v>0</v>
      </c>
      <c r="D245" s="78"/>
      <c r="E245" s="88"/>
    </row>
    <row r="246" spans="1:5" x14ac:dyDescent="0.25">
      <c r="A246" s="26">
        <v>329</v>
      </c>
      <c r="B246" s="23" t="s">
        <v>38</v>
      </c>
      <c r="C246" s="66">
        <f>SUM(C247:C256)</f>
        <v>3027</v>
      </c>
      <c r="D246" s="66">
        <f>SUM(D247:D251)</f>
        <v>11165.31</v>
      </c>
      <c r="E246" s="88">
        <f t="shared" si="9"/>
        <v>368.85728444003962</v>
      </c>
    </row>
    <row r="247" spans="1:5" x14ac:dyDescent="0.25">
      <c r="A247" s="25">
        <v>3292</v>
      </c>
      <c r="B247" s="21" t="s">
        <v>60</v>
      </c>
      <c r="C247" s="319">
        <v>372</v>
      </c>
      <c r="D247" s="78">
        <v>491.51</v>
      </c>
      <c r="E247" s="88"/>
    </row>
    <row r="248" spans="1:5" x14ac:dyDescent="0.25">
      <c r="A248" s="25">
        <v>3293</v>
      </c>
      <c r="B248" s="21" t="s">
        <v>40</v>
      </c>
      <c r="C248" s="298">
        <v>2655</v>
      </c>
      <c r="D248" s="78">
        <v>10673.8</v>
      </c>
      <c r="E248" s="88">
        <f t="shared" si="9"/>
        <v>402.02636534839922</v>
      </c>
    </row>
    <row r="249" spans="1:5" x14ac:dyDescent="0.25">
      <c r="A249" s="25">
        <v>3294</v>
      </c>
      <c r="B249" s="21" t="s">
        <v>54</v>
      </c>
      <c r="C249" s="319">
        <v>0</v>
      </c>
      <c r="D249" s="78"/>
      <c r="E249" s="88"/>
    </row>
    <row r="250" spans="1:5" x14ac:dyDescent="0.25">
      <c r="A250" s="25">
        <v>3295</v>
      </c>
      <c r="B250" s="21" t="s">
        <v>41</v>
      </c>
      <c r="C250" s="298">
        <v>0</v>
      </c>
      <c r="D250" s="78"/>
      <c r="E250" s="88"/>
    </row>
    <row r="251" spans="1:5" x14ac:dyDescent="0.25">
      <c r="A251" s="25">
        <v>3299</v>
      </c>
      <c r="B251" s="21" t="s">
        <v>38</v>
      </c>
      <c r="C251" s="298">
        <v>0</v>
      </c>
      <c r="D251" s="78"/>
      <c r="E251" s="88"/>
    </row>
    <row r="252" spans="1:5" x14ac:dyDescent="0.25">
      <c r="A252" s="26">
        <v>34</v>
      </c>
      <c r="B252" s="23" t="s">
        <v>42</v>
      </c>
      <c r="C252" s="66">
        <f>C253</f>
        <v>0</v>
      </c>
      <c r="D252" s="77">
        <f>D253</f>
        <v>0</v>
      </c>
      <c r="E252" s="88"/>
    </row>
    <row r="253" spans="1:5" x14ac:dyDescent="0.25">
      <c r="A253" s="26">
        <v>343</v>
      </c>
      <c r="B253" s="23" t="s">
        <v>43</v>
      </c>
      <c r="C253" s="66"/>
      <c r="D253" s="77">
        <f>D254+D255+D256</f>
        <v>0</v>
      </c>
      <c r="E253" s="88"/>
    </row>
    <row r="254" spans="1:5" x14ac:dyDescent="0.25">
      <c r="A254" s="25">
        <v>3431</v>
      </c>
      <c r="B254" s="21" t="s">
        <v>44</v>
      </c>
      <c r="C254" s="298">
        <v>0</v>
      </c>
      <c r="D254" s="78"/>
      <c r="E254" s="88"/>
    </row>
    <row r="255" spans="1:5" x14ac:dyDescent="0.25">
      <c r="A255" s="25">
        <v>3432</v>
      </c>
      <c r="B255" s="21" t="s">
        <v>56</v>
      </c>
      <c r="C255" s="298">
        <v>0</v>
      </c>
      <c r="D255" s="78"/>
      <c r="E255" s="88"/>
    </row>
    <row r="256" spans="1:5" x14ac:dyDescent="0.25">
      <c r="A256" s="25">
        <v>3433</v>
      </c>
      <c r="B256" s="21" t="s">
        <v>97</v>
      </c>
      <c r="C256" s="298">
        <v>0</v>
      </c>
      <c r="D256" s="78"/>
      <c r="E256" s="88"/>
    </row>
    <row r="257" spans="1:5" ht="30" x14ac:dyDescent="0.25">
      <c r="A257" s="200">
        <v>37</v>
      </c>
      <c r="B257" s="23" t="s">
        <v>57</v>
      </c>
      <c r="C257" s="66">
        <f>C258</f>
        <v>0</v>
      </c>
      <c r="D257" s="77">
        <f>D258</f>
        <v>0</v>
      </c>
      <c r="E257" s="88"/>
    </row>
    <row r="258" spans="1:5" x14ac:dyDescent="0.25">
      <c r="A258" s="199">
        <v>372</v>
      </c>
      <c r="B258" s="201" t="s">
        <v>58</v>
      </c>
      <c r="C258" s="323"/>
      <c r="D258" s="95">
        <f>D259</f>
        <v>0</v>
      </c>
      <c r="E258" s="88"/>
    </row>
    <row r="259" spans="1:5" x14ac:dyDescent="0.25">
      <c r="A259" s="25">
        <v>3722</v>
      </c>
      <c r="B259" s="21" t="s">
        <v>59</v>
      </c>
      <c r="C259" s="298">
        <v>0</v>
      </c>
      <c r="D259" s="78">
        <v>0</v>
      </c>
      <c r="E259" s="88"/>
    </row>
    <row r="260" spans="1:5" s="73" customFormat="1" ht="30" x14ac:dyDescent="0.25">
      <c r="A260" s="26">
        <v>41</v>
      </c>
      <c r="B260" s="23" t="s">
        <v>125</v>
      </c>
      <c r="C260" s="66">
        <f>C261</f>
        <v>0</v>
      </c>
      <c r="D260" s="13">
        <f>D261</f>
        <v>0</v>
      </c>
      <c r="E260" s="88"/>
    </row>
    <row r="261" spans="1:5" s="73" customFormat="1" x14ac:dyDescent="0.25">
      <c r="A261" s="26">
        <v>412</v>
      </c>
      <c r="B261" s="23" t="s">
        <v>126</v>
      </c>
      <c r="C261" s="66">
        <f>C262</f>
        <v>0</v>
      </c>
      <c r="D261" s="13">
        <f>D262</f>
        <v>0</v>
      </c>
      <c r="E261" s="88"/>
    </row>
    <row r="262" spans="1:5" x14ac:dyDescent="0.25">
      <c r="A262" s="25">
        <v>4126</v>
      </c>
      <c r="B262" s="21" t="s">
        <v>127</v>
      </c>
      <c r="C262" s="298">
        <v>0</v>
      </c>
      <c r="D262" s="78"/>
      <c r="E262" s="88"/>
    </row>
    <row r="263" spans="1:5" ht="30" x14ac:dyDescent="0.25">
      <c r="A263" s="26">
        <v>42</v>
      </c>
      <c r="B263" s="23" t="s">
        <v>45</v>
      </c>
      <c r="C263" s="66">
        <f>C264</f>
        <v>13883</v>
      </c>
      <c r="D263" s="66">
        <f>SUM(D265:D268)</f>
        <v>5418.43</v>
      </c>
      <c r="E263" s="88">
        <f>D263/C263*100</f>
        <v>39.029244399625448</v>
      </c>
    </row>
    <row r="264" spans="1:5" x14ac:dyDescent="0.25">
      <c r="A264" s="26">
        <v>422</v>
      </c>
      <c r="B264" s="23" t="s">
        <v>46</v>
      </c>
      <c r="C264" s="66">
        <f>SUM(C265:C268)</f>
        <v>13883</v>
      </c>
      <c r="D264" s="13">
        <f>SUM(D265:D268)</f>
        <v>5418.43</v>
      </c>
      <c r="E264" s="88"/>
    </row>
    <row r="265" spans="1:5" x14ac:dyDescent="0.25">
      <c r="A265" s="25">
        <v>4221</v>
      </c>
      <c r="B265" s="21" t="s">
        <v>47</v>
      </c>
      <c r="C265" s="298">
        <v>6636</v>
      </c>
      <c r="D265" s="78">
        <v>1855.55</v>
      </c>
      <c r="E265" s="88">
        <f t="shared" ref="E265:E266" si="10">D265/C265*100</f>
        <v>27.961874623267029</v>
      </c>
    </row>
    <row r="266" spans="1:5" x14ac:dyDescent="0.25">
      <c r="A266" s="25">
        <v>4222</v>
      </c>
      <c r="B266" s="21" t="s">
        <v>122</v>
      </c>
      <c r="C266" s="298">
        <v>611</v>
      </c>
      <c r="D266" s="78"/>
      <c r="E266" s="88">
        <f t="shared" si="10"/>
        <v>0</v>
      </c>
    </row>
    <row r="267" spans="1:5" s="2" customFormat="1" x14ac:dyDescent="0.25">
      <c r="A267" s="25">
        <v>4226</v>
      </c>
      <c r="B267" s="21" t="s">
        <v>124</v>
      </c>
      <c r="C267" s="15"/>
      <c r="D267" s="79">
        <v>381.25</v>
      </c>
      <c r="E267" s="154"/>
    </row>
    <row r="268" spans="1:5" x14ac:dyDescent="0.25">
      <c r="A268" s="25">
        <v>4227</v>
      </c>
      <c r="B268" s="21" t="s">
        <v>141</v>
      </c>
      <c r="C268" s="15">
        <v>6636</v>
      </c>
      <c r="D268" s="79">
        <v>3181.63</v>
      </c>
      <c r="E268" s="88"/>
    </row>
    <row r="269" spans="1:5" ht="29.25" customHeight="1" x14ac:dyDescent="0.25">
      <c r="A269" s="347" t="s">
        <v>86</v>
      </c>
      <c r="B269" s="347"/>
      <c r="C269" s="144">
        <f>C217+C224+C252+C257+C260+C263</f>
        <v>61053</v>
      </c>
      <c r="D269" s="77">
        <f>D217+D224+D252+D260+D263</f>
        <v>105941.29000000001</v>
      </c>
      <c r="E269" s="88">
        <f t="shared" si="9"/>
        <v>173.52347959969208</v>
      </c>
    </row>
    <row r="270" spans="1:5" x14ac:dyDescent="0.25">
      <c r="A270" s="61"/>
      <c r="B270" s="61"/>
      <c r="C270" s="5"/>
      <c r="D270" s="87"/>
      <c r="E270" s="87"/>
    </row>
    <row r="271" spans="1:5" x14ac:dyDescent="0.25">
      <c r="A271" s="61"/>
      <c r="B271" s="61"/>
      <c r="C271" s="5"/>
      <c r="D271" s="87"/>
      <c r="E271" s="87"/>
    </row>
    <row r="272" spans="1:5" s="31" customFormat="1" x14ac:dyDescent="0.25">
      <c r="A272" s="303" t="s">
        <v>198</v>
      </c>
      <c r="B272" s="303"/>
      <c r="C272" s="304"/>
      <c r="D272" s="305"/>
      <c r="E272" s="305"/>
    </row>
    <row r="273" spans="1:18" s="31" customFormat="1" ht="15.75" thickBot="1" x14ac:dyDescent="0.3">
      <c r="A273" s="306"/>
      <c r="B273" s="306"/>
      <c r="C273" s="307"/>
      <c r="D273" s="307"/>
      <c r="E273" s="307"/>
    </row>
    <row r="274" spans="1:18" s="31" customFormat="1" ht="60.75" thickBot="1" x14ac:dyDescent="0.3">
      <c r="A274" s="54" t="s">
        <v>0</v>
      </c>
      <c r="B274" s="55" t="s">
        <v>74</v>
      </c>
      <c r="C274" s="308" t="s">
        <v>165</v>
      </c>
      <c r="D274" s="309" t="s">
        <v>199</v>
      </c>
      <c r="E274" s="310" t="s">
        <v>2</v>
      </c>
      <c r="R274" s="31" t="s">
        <v>200</v>
      </c>
    </row>
    <row r="275" spans="1:18" s="31" customFormat="1" x14ac:dyDescent="0.25">
      <c r="A275" s="311"/>
      <c r="B275" s="42">
        <v>1</v>
      </c>
      <c r="C275" s="312" t="s">
        <v>201</v>
      </c>
      <c r="D275" s="313" t="s">
        <v>202</v>
      </c>
      <c r="E275" s="314" t="s">
        <v>133</v>
      </c>
      <c r="K275" s="31" t="s">
        <v>203</v>
      </c>
    </row>
    <row r="276" spans="1:18" s="31" customFormat="1" ht="30" x14ac:dyDescent="0.25">
      <c r="A276" s="46">
        <v>42</v>
      </c>
      <c r="B276" s="294" t="s">
        <v>204</v>
      </c>
      <c r="C276" s="75">
        <f>C277</f>
        <v>0</v>
      </c>
      <c r="D276" s="75">
        <f>D277</f>
        <v>5515.59</v>
      </c>
      <c r="E276" s="88"/>
    </row>
    <row r="277" spans="1:18" s="31" customFormat="1" ht="33" customHeight="1" x14ac:dyDescent="0.25">
      <c r="A277" s="46">
        <v>422</v>
      </c>
      <c r="B277" s="14" t="s">
        <v>46</v>
      </c>
      <c r="C277" s="76"/>
      <c r="D277" s="76">
        <f>SUM(D278:D281)</f>
        <v>5515.59</v>
      </c>
      <c r="E277" s="154"/>
    </row>
    <row r="278" spans="1:18" s="31" customFormat="1" ht="33" customHeight="1" x14ac:dyDescent="0.25">
      <c r="A278" s="10">
        <v>4221</v>
      </c>
      <c r="B278" s="315" t="s">
        <v>47</v>
      </c>
      <c r="C278" s="76"/>
      <c r="D278" s="76">
        <v>1952.71</v>
      </c>
      <c r="E278" s="154"/>
    </row>
    <row r="279" spans="1:18" s="31" customFormat="1" ht="33" customHeight="1" x14ac:dyDescent="0.25">
      <c r="A279" s="10">
        <v>4222</v>
      </c>
      <c r="B279" s="315" t="s">
        <v>122</v>
      </c>
      <c r="C279" s="76"/>
      <c r="D279" s="76"/>
      <c r="E279" s="154"/>
    </row>
    <row r="280" spans="1:18" s="31" customFormat="1" ht="33" customHeight="1" x14ac:dyDescent="0.25">
      <c r="A280" s="316">
        <v>4226</v>
      </c>
      <c r="B280" s="8" t="s">
        <v>124</v>
      </c>
      <c r="C280" s="76"/>
      <c r="D280" s="76">
        <v>381.25</v>
      </c>
      <c r="E280" s="154"/>
    </row>
    <row r="281" spans="1:18" s="31" customFormat="1" ht="33" customHeight="1" thickBot="1" x14ac:dyDescent="0.3">
      <c r="A281" s="316">
        <v>4227</v>
      </c>
      <c r="B281" s="8" t="s">
        <v>141</v>
      </c>
      <c r="C281" s="76"/>
      <c r="D281" s="76">
        <v>3181.63</v>
      </c>
      <c r="E281" s="154"/>
    </row>
    <row r="282" spans="1:18" s="31" customFormat="1" ht="29.25" customHeight="1" thickBot="1" x14ac:dyDescent="0.3">
      <c r="A282" s="343" t="s">
        <v>205</v>
      </c>
      <c r="B282" s="344"/>
      <c r="C282" s="317">
        <f>C276</f>
        <v>0</v>
      </c>
      <c r="D282" s="317">
        <f>D276</f>
        <v>5515.59</v>
      </c>
      <c r="E282" s="318"/>
    </row>
    <row r="283" spans="1:18" x14ac:dyDescent="0.25">
      <c r="A283" s="61"/>
      <c r="B283" s="61"/>
      <c r="C283" s="5"/>
      <c r="D283" s="87"/>
      <c r="E283" s="87"/>
    </row>
    <row r="284" spans="1:18" x14ac:dyDescent="0.25">
      <c r="A284" s="61"/>
      <c r="B284" s="61"/>
      <c r="C284" s="5"/>
      <c r="D284" s="87"/>
      <c r="E284" s="87"/>
    </row>
    <row r="285" spans="1:18" x14ac:dyDescent="0.25">
      <c r="A285" s="61"/>
      <c r="B285" s="61"/>
      <c r="C285" s="5"/>
      <c r="D285" s="87"/>
      <c r="E285" s="87"/>
    </row>
    <row r="286" spans="1:18" s="137" customFormat="1" ht="21" customHeight="1" x14ac:dyDescent="0.35">
      <c r="A286" s="335" t="s">
        <v>180</v>
      </c>
      <c r="B286" s="335"/>
      <c r="C286" s="212" t="s">
        <v>157</v>
      </c>
      <c r="D286" s="138"/>
      <c r="E286" s="138"/>
    </row>
    <row r="287" spans="1:18" s="137" customFormat="1" ht="21" x14ac:dyDescent="0.35">
      <c r="A287" s="208" t="s">
        <v>181</v>
      </c>
      <c r="B287" s="208"/>
      <c r="C287" s="207"/>
      <c r="D287" s="138"/>
      <c r="E287" s="138"/>
    </row>
    <row r="288" spans="1:18" s="137" customFormat="1" ht="15.75" customHeight="1" thickBot="1" x14ac:dyDescent="0.3">
      <c r="A288" s="340" t="s">
        <v>76</v>
      </c>
      <c r="B288" s="340"/>
      <c r="E288" s="138"/>
    </row>
    <row r="289" spans="1:5" ht="75.75" thickBot="1" x14ac:dyDescent="0.3">
      <c r="A289" s="58" t="s">
        <v>146</v>
      </c>
      <c r="B289" s="59" t="s">
        <v>74</v>
      </c>
      <c r="C289" s="39" t="s">
        <v>165</v>
      </c>
      <c r="D289" s="187" t="s">
        <v>175</v>
      </c>
      <c r="E289" s="152" t="s">
        <v>137</v>
      </c>
    </row>
    <row r="290" spans="1:5" x14ac:dyDescent="0.25">
      <c r="A290" s="60"/>
      <c r="B290" s="42">
        <v>1</v>
      </c>
      <c r="C290" s="164">
        <v>2</v>
      </c>
      <c r="D290" s="164">
        <v>3</v>
      </c>
      <c r="E290" s="170">
        <v>4</v>
      </c>
    </row>
    <row r="291" spans="1:5" x14ac:dyDescent="0.25">
      <c r="A291" s="171">
        <v>31</v>
      </c>
      <c r="B291" s="52" t="s">
        <v>17</v>
      </c>
      <c r="C291" s="139"/>
      <c r="D291" s="175">
        <f>D293+D295+D296</f>
        <v>753.3</v>
      </c>
      <c r="E291" s="172"/>
    </row>
    <row r="292" spans="1:5" x14ac:dyDescent="0.25">
      <c r="A292" s="171">
        <v>311</v>
      </c>
      <c r="B292" s="52" t="s">
        <v>147</v>
      </c>
      <c r="C292" s="139"/>
      <c r="D292" s="175">
        <f>D293</f>
        <v>646.61</v>
      </c>
      <c r="E292" s="172"/>
    </row>
    <row r="293" spans="1:5" x14ac:dyDescent="0.25">
      <c r="A293" s="173">
        <v>3111</v>
      </c>
      <c r="B293" s="174" t="s">
        <v>19</v>
      </c>
      <c r="C293" s="139"/>
      <c r="D293" s="176">
        <v>646.61</v>
      </c>
      <c r="E293" s="172"/>
    </row>
    <row r="294" spans="1:5" x14ac:dyDescent="0.25">
      <c r="A294" s="171">
        <v>313</v>
      </c>
      <c r="B294" s="52" t="s">
        <v>148</v>
      </c>
      <c r="C294" s="139"/>
      <c r="D294" s="175">
        <f>D295</f>
        <v>106.69</v>
      </c>
      <c r="E294" s="172"/>
    </row>
    <row r="295" spans="1:5" x14ac:dyDescent="0.25">
      <c r="A295" s="173">
        <v>3132</v>
      </c>
      <c r="B295" s="174" t="s">
        <v>149</v>
      </c>
      <c r="C295" s="139"/>
      <c r="D295" s="176">
        <v>106.69</v>
      </c>
      <c r="E295" s="172"/>
    </row>
    <row r="296" spans="1:5" s="73" customFormat="1" x14ac:dyDescent="0.25">
      <c r="A296" s="171">
        <v>312</v>
      </c>
      <c r="B296" s="52" t="s">
        <v>20</v>
      </c>
      <c r="C296" s="139"/>
      <c r="D296" s="175"/>
      <c r="E296" s="172"/>
    </row>
    <row r="297" spans="1:5" x14ac:dyDescent="0.25">
      <c r="A297" s="173">
        <v>3121</v>
      </c>
      <c r="B297" s="174" t="s">
        <v>20</v>
      </c>
      <c r="C297" s="139"/>
      <c r="D297" s="176"/>
      <c r="E297" s="172"/>
    </row>
    <row r="298" spans="1:5" x14ac:dyDescent="0.25">
      <c r="A298" s="46">
        <v>32</v>
      </c>
      <c r="B298" s="14" t="s">
        <v>23</v>
      </c>
      <c r="C298" s="66">
        <f>C300</f>
        <v>9861</v>
      </c>
      <c r="D298" s="66">
        <f>D300</f>
        <v>11403.47</v>
      </c>
      <c r="E298" s="172">
        <f t="shared" ref="E298:E300" si="11">D298/C298*100</f>
        <v>115.64212554507655</v>
      </c>
    </row>
    <row r="299" spans="1:5" ht="16.5" customHeight="1" x14ac:dyDescent="0.25">
      <c r="A299" s="46">
        <v>321</v>
      </c>
      <c r="B299" s="14" t="s">
        <v>24</v>
      </c>
      <c r="C299" s="66">
        <f>C300</f>
        <v>9861</v>
      </c>
      <c r="D299" s="66">
        <f>D300</f>
        <v>11403.47</v>
      </c>
      <c r="E299" s="172">
        <f t="shared" si="11"/>
        <v>115.64212554507655</v>
      </c>
    </row>
    <row r="300" spans="1:5" ht="18" customHeight="1" x14ac:dyDescent="0.25">
      <c r="A300" s="10">
        <v>3211</v>
      </c>
      <c r="B300" s="49" t="s">
        <v>25</v>
      </c>
      <c r="C300" s="298">
        <v>9861</v>
      </c>
      <c r="D300" s="168">
        <v>11403.47</v>
      </c>
      <c r="E300" s="172">
        <f t="shared" si="11"/>
        <v>115.64212554507655</v>
      </c>
    </row>
    <row r="301" spans="1:5" s="73" customFormat="1" ht="15.75" customHeight="1" x14ac:dyDescent="0.25">
      <c r="A301" s="46">
        <v>322</v>
      </c>
      <c r="B301" s="14" t="s">
        <v>27</v>
      </c>
      <c r="C301" s="13"/>
      <c r="D301" s="144">
        <f>D302</f>
        <v>0</v>
      </c>
      <c r="E301" s="172"/>
    </row>
    <row r="302" spans="1:5" ht="15.75" customHeight="1" x14ac:dyDescent="0.25">
      <c r="A302" s="10">
        <v>3221</v>
      </c>
      <c r="B302" s="49" t="s">
        <v>28</v>
      </c>
      <c r="C302" s="15"/>
      <c r="D302" s="168"/>
      <c r="E302" s="172"/>
    </row>
    <row r="303" spans="1:5" ht="18" customHeight="1" x14ac:dyDescent="0.25">
      <c r="A303" s="46">
        <v>42</v>
      </c>
      <c r="B303" s="14" t="s">
        <v>150</v>
      </c>
      <c r="C303" s="144">
        <f>C305</f>
        <v>0</v>
      </c>
      <c r="D303" s="144">
        <f>D305</f>
        <v>0</v>
      </c>
      <c r="E303" s="172"/>
    </row>
    <row r="304" spans="1:5" ht="16.5" customHeight="1" x14ac:dyDescent="0.25">
      <c r="A304" s="46">
        <v>422</v>
      </c>
      <c r="B304" s="14" t="s">
        <v>46</v>
      </c>
      <c r="C304" s="144">
        <f>C305</f>
        <v>0</v>
      </c>
      <c r="D304" s="144">
        <f>D305</f>
        <v>0</v>
      </c>
      <c r="E304" s="172"/>
    </row>
    <row r="305" spans="1:5" ht="15.75" customHeight="1" x14ac:dyDescent="0.25">
      <c r="A305" s="10">
        <v>4223</v>
      </c>
      <c r="B305" s="49" t="s">
        <v>152</v>
      </c>
      <c r="C305" s="168"/>
      <c r="D305" s="168"/>
      <c r="E305" s="172"/>
    </row>
    <row r="306" spans="1:5" ht="15.75" customHeight="1" thickBot="1" x14ac:dyDescent="0.3">
      <c r="A306" s="341" t="s">
        <v>151</v>
      </c>
      <c r="B306" s="342"/>
      <c r="C306" s="127"/>
      <c r="D306" s="127"/>
      <c r="E306" s="191"/>
    </row>
    <row r="307" spans="1:5" ht="17.25" customHeight="1" x14ac:dyDescent="0.25">
      <c r="A307" s="46">
        <v>92</v>
      </c>
      <c r="B307" s="14" t="s">
        <v>153</v>
      </c>
      <c r="C307" s="92"/>
      <c r="D307" s="190"/>
      <c r="E307" s="172"/>
    </row>
    <row r="308" spans="1:5" ht="17.25" customHeight="1" x14ac:dyDescent="0.25">
      <c r="A308" s="46">
        <v>922</v>
      </c>
      <c r="B308" s="14" t="s">
        <v>154</v>
      </c>
      <c r="C308" s="13"/>
      <c r="D308" s="144"/>
      <c r="E308" s="172"/>
    </row>
    <row r="309" spans="1:5" s="2" customFormat="1" ht="17.25" customHeight="1" x14ac:dyDescent="0.25">
      <c r="A309" s="10">
        <v>9222</v>
      </c>
      <c r="B309" s="49" t="s">
        <v>155</v>
      </c>
      <c r="C309" s="15"/>
      <c r="D309" s="168"/>
      <c r="E309" s="172"/>
    </row>
    <row r="310" spans="1:5" ht="15.75" customHeight="1" thickBot="1" x14ac:dyDescent="0.3">
      <c r="A310" s="341" t="s">
        <v>151</v>
      </c>
      <c r="B310" s="342"/>
      <c r="C310" s="181">
        <f>C299+C307+C303</f>
        <v>9861</v>
      </c>
      <c r="D310" s="177">
        <f>D291+D298+D303+D301</f>
        <v>12156.769999999999</v>
      </c>
      <c r="E310" s="191">
        <f t="shared" ref="E310" si="12">D310/C310*100</f>
        <v>123.28131021194604</v>
      </c>
    </row>
    <row r="311" spans="1:5" x14ac:dyDescent="0.25">
      <c r="A311" s="162"/>
      <c r="B311" s="162"/>
    </row>
    <row r="312" spans="1:5" x14ac:dyDescent="0.25">
      <c r="A312" s="162"/>
      <c r="B312" s="162"/>
    </row>
    <row r="313" spans="1:5" x14ac:dyDescent="0.25">
      <c r="A313" s="169"/>
      <c r="B313" s="169"/>
    </row>
    <row r="314" spans="1:5" x14ac:dyDescent="0.25">
      <c r="A314" s="169"/>
      <c r="B314" s="169"/>
    </row>
    <row r="315" spans="1:5" x14ac:dyDescent="0.25">
      <c r="A315" s="169"/>
      <c r="B315" s="169"/>
    </row>
    <row r="316" spans="1:5" x14ac:dyDescent="0.25">
      <c r="A316" s="169"/>
      <c r="B316" s="169"/>
    </row>
    <row r="317" spans="1:5" x14ac:dyDescent="0.25">
      <c r="A317" s="169"/>
      <c r="B317" s="169"/>
    </row>
    <row r="318" spans="1:5" x14ac:dyDescent="0.25">
      <c r="A318" s="169"/>
      <c r="B318" s="169"/>
    </row>
    <row r="319" spans="1:5" x14ac:dyDescent="0.25">
      <c r="A319" s="169"/>
      <c r="B319" s="169"/>
    </row>
    <row r="320" spans="1:5" x14ac:dyDescent="0.25">
      <c r="A320" s="169"/>
      <c r="B320" s="169"/>
    </row>
    <row r="321" spans="1:5" x14ac:dyDescent="0.25">
      <c r="A321" s="169"/>
      <c r="B321" s="169"/>
    </row>
    <row r="322" spans="1:5" x14ac:dyDescent="0.25">
      <c r="A322" s="169"/>
      <c r="B322" s="169"/>
    </row>
    <row r="323" spans="1:5" x14ac:dyDescent="0.25">
      <c r="A323" s="169"/>
      <c r="B323" s="169"/>
    </row>
    <row r="324" spans="1:5" x14ac:dyDescent="0.25">
      <c r="A324" s="169"/>
      <c r="B324" s="169"/>
    </row>
    <row r="325" spans="1:5" x14ac:dyDescent="0.25">
      <c r="A325" s="162"/>
      <c r="B325" s="162"/>
    </row>
    <row r="327" spans="1:5" s="137" customFormat="1" ht="21" customHeight="1" x14ac:dyDescent="0.35">
      <c r="A327" s="335" t="s">
        <v>180</v>
      </c>
      <c r="B327" s="335"/>
      <c r="C327" s="212" t="s">
        <v>157</v>
      </c>
      <c r="D327" s="138"/>
      <c r="E327" s="138"/>
    </row>
    <row r="328" spans="1:5" s="137" customFormat="1" ht="21" x14ac:dyDescent="0.35">
      <c r="A328" s="208" t="s">
        <v>181</v>
      </c>
      <c r="B328" s="208"/>
      <c r="C328" s="207"/>
      <c r="D328" s="138"/>
      <c r="E328" s="138"/>
    </row>
    <row r="329" spans="1:5" s="137" customFormat="1" ht="21" x14ac:dyDescent="0.35">
      <c r="A329" s="208"/>
      <c r="B329" s="208"/>
      <c r="C329" s="207"/>
      <c r="D329" s="138"/>
      <c r="E329" s="138"/>
    </row>
    <row r="330" spans="1:5" s="137" customFormat="1" x14ac:dyDescent="0.25">
      <c r="A330" s="209" t="s">
        <v>91</v>
      </c>
      <c r="B330" s="209"/>
      <c r="C330" s="207"/>
      <c r="D330" s="138"/>
      <c r="E330" s="138"/>
    </row>
    <row r="331" spans="1:5" ht="15.75" thickBot="1" x14ac:dyDescent="0.3"/>
    <row r="332" spans="1:5" ht="60.75" thickBot="1" x14ac:dyDescent="0.3">
      <c r="A332" s="58" t="s">
        <v>0</v>
      </c>
      <c r="B332" s="59" t="s">
        <v>74</v>
      </c>
      <c r="C332" s="39" t="s">
        <v>165</v>
      </c>
      <c r="D332" s="187" t="s">
        <v>175</v>
      </c>
      <c r="E332" s="152" t="s">
        <v>2</v>
      </c>
    </row>
    <row r="333" spans="1:5" x14ac:dyDescent="0.25">
      <c r="A333" s="67"/>
      <c r="B333" s="70">
        <v>1</v>
      </c>
      <c r="C333" s="43">
        <v>2</v>
      </c>
      <c r="D333" s="96">
        <v>3</v>
      </c>
      <c r="E333" s="153" t="s">
        <v>133</v>
      </c>
    </row>
    <row r="334" spans="1:5" x14ac:dyDescent="0.25">
      <c r="A334" s="68">
        <v>32</v>
      </c>
      <c r="B334" s="46" t="s">
        <v>23</v>
      </c>
      <c r="C334" s="66">
        <f>C335+C337</f>
        <v>3982</v>
      </c>
      <c r="D334" s="77">
        <f>D335+D337</f>
        <v>6636.14</v>
      </c>
      <c r="E334" s="94">
        <f>D334/C334*100</f>
        <v>166.65344048216977</v>
      </c>
    </row>
    <row r="335" spans="1:5" ht="29.25" customHeight="1" x14ac:dyDescent="0.25">
      <c r="A335" s="68">
        <v>321</v>
      </c>
      <c r="B335" s="46" t="s">
        <v>24</v>
      </c>
      <c r="C335" s="66">
        <f>C336</f>
        <v>0</v>
      </c>
      <c r="D335" s="13">
        <f>D336</f>
        <v>0</v>
      </c>
      <c r="E335" s="94"/>
    </row>
    <row r="336" spans="1:5" ht="29.25" customHeight="1" x14ac:dyDescent="0.25">
      <c r="A336" s="69">
        <v>3211</v>
      </c>
      <c r="B336" s="71" t="s">
        <v>25</v>
      </c>
      <c r="C336" s="298"/>
      <c r="D336" s="78"/>
      <c r="E336" s="94"/>
    </row>
    <row r="337" spans="1:5" ht="29.25" customHeight="1" x14ac:dyDescent="0.25">
      <c r="A337" s="93">
        <v>323</v>
      </c>
      <c r="B337" s="72" t="s">
        <v>31</v>
      </c>
      <c r="C337" s="322">
        <f>C339</f>
        <v>3982</v>
      </c>
      <c r="D337" s="95">
        <f>D338+D340+D339</f>
        <v>6636.14</v>
      </c>
      <c r="E337" s="94">
        <f t="shared" ref="E337:E341" si="13">D337/C337*100</f>
        <v>166.65344048216977</v>
      </c>
    </row>
    <row r="338" spans="1:5" s="2" customFormat="1" ht="29.25" customHeight="1" x14ac:dyDescent="0.25">
      <c r="A338" s="178">
        <v>3233</v>
      </c>
      <c r="B338" s="179" t="s">
        <v>50</v>
      </c>
      <c r="C338" s="323"/>
      <c r="D338" s="180"/>
      <c r="E338" s="94"/>
    </row>
    <row r="339" spans="1:5" s="2" customFormat="1" ht="29.25" customHeight="1" x14ac:dyDescent="0.25">
      <c r="A339" s="178">
        <v>3237</v>
      </c>
      <c r="B339" s="179" t="s">
        <v>53</v>
      </c>
      <c r="C339" s="323">
        <v>3982</v>
      </c>
      <c r="D339" s="180">
        <v>6636.14</v>
      </c>
      <c r="E339" s="94">
        <f t="shared" si="13"/>
        <v>166.65344048216977</v>
      </c>
    </row>
    <row r="340" spans="1:5" s="2" customFormat="1" ht="29.25" customHeight="1" x14ac:dyDescent="0.25">
      <c r="A340" s="178">
        <v>3239</v>
      </c>
      <c r="B340" s="179" t="s">
        <v>36</v>
      </c>
      <c r="C340" s="323"/>
      <c r="D340" s="180"/>
      <c r="E340" s="94"/>
    </row>
    <row r="341" spans="1:5" ht="15.75" thickBot="1" x14ac:dyDescent="0.3">
      <c r="A341" s="336" t="s">
        <v>92</v>
      </c>
      <c r="B341" s="337"/>
      <c r="C341" s="181">
        <f>C334</f>
        <v>3982</v>
      </c>
      <c r="D341" s="181">
        <f>D334</f>
        <v>6636.14</v>
      </c>
      <c r="E341" s="202">
        <f t="shared" si="13"/>
        <v>166.65344048216977</v>
      </c>
    </row>
    <row r="342" spans="1:5" ht="37.5" customHeight="1" x14ac:dyDescent="0.25"/>
    <row r="343" spans="1:5" ht="37.5" customHeight="1" x14ac:dyDescent="0.25"/>
    <row r="344" spans="1:5" s="137" customFormat="1" ht="21" customHeight="1" x14ac:dyDescent="0.35">
      <c r="A344" s="335" t="s">
        <v>180</v>
      </c>
      <c r="B344" s="335"/>
      <c r="C344" s="212" t="s">
        <v>157</v>
      </c>
      <c r="D344" s="138"/>
      <c r="E344" s="138"/>
    </row>
    <row r="345" spans="1:5" s="137" customFormat="1" ht="21" x14ac:dyDescent="0.35">
      <c r="A345" s="208" t="s">
        <v>181</v>
      </c>
      <c r="B345" s="208"/>
      <c r="C345" s="207"/>
      <c r="D345" s="138"/>
      <c r="E345" s="138"/>
    </row>
    <row r="346" spans="1:5" s="137" customFormat="1" x14ac:dyDescent="0.25">
      <c r="A346" s="209" t="s">
        <v>142</v>
      </c>
      <c r="B346" s="209"/>
      <c r="C346" s="207"/>
      <c r="D346" s="138"/>
      <c r="E346" s="138"/>
    </row>
    <row r="347" spans="1:5" ht="15.75" thickBot="1" x14ac:dyDescent="0.3"/>
    <row r="348" spans="1:5" ht="60.75" thickBot="1" x14ac:dyDescent="0.3">
      <c r="A348" s="58" t="s">
        <v>0</v>
      </c>
      <c r="B348" s="59" t="s">
        <v>74</v>
      </c>
      <c r="C348" s="39" t="s">
        <v>165</v>
      </c>
      <c r="D348" s="187" t="s">
        <v>175</v>
      </c>
      <c r="E348" s="152" t="s">
        <v>2</v>
      </c>
    </row>
    <row r="349" spans="1:5" x14ac:dyDescent="0.25">
      <c r="A349" s="67"/>
      <c r="B349" s="70">
        <v>1</v>
      </c>
      <c r="C349" s="43">
        <v>2</v>
      </c>
      <c r="D349" s="96">
        <v>3</v>
      </c>
      <c r="E349" s="153" t="s">
        <v>133</v>
      </c>
    </row>
    <row r="350" spans="1:5" x14ac:dyDescent="0.25">
      <c r="A350" s="68">
        <v>42</v>
      </c>
      <c r="B350" s="46" t="s">
        <v>206</v>
      </c>
      <c r="C350" s="13">
        <f>C351</f>
        <v>0</v>
      </c>
      <c r="D350" s="66">
        <f>D351</f>
        <v>97.16</v>
      </c>
      <c r="E350" s="94"/>
    </row>
    <row r="351" spans="1:5" ht="29.25" customHeight="1" x14ac:dyDescent="0.25">
      <c r="A351" s="68">
        <v>422</v>
      </c>
      <c r="B351" s="46" t="s">
        <v>46</v>
      </c>
      <c r="C351" s="13"/>
      <c r="D351" s="77">
        <f>D352</f>
        <v>97.16</v>
      </c>
      <c r="E351" s="94"/>
    </row>
    <row r="352" spans="1:5" ht="29.25" customHeight="1" x14ac:dyDescent="0.25">
      <c r="A352" s="69">
        <v>4221</v>
      </c>
      <c r="B352" s="71" t="s">
        <v>47</v>
      </c>
      <c r="C352" s="15"/>
      <c r="D352" s="78">
        <v>97.16</v>
      </c>
      <c r="E352" s="94"/>
    </row>
    <row r="353" spans="1:5" ht="15.75" thickBot="1" x14ac:dyDescent="0.3">
      <c r="A353" s="336" t="s">
        <v>143</v>
      </c>
      <c r="B353" s="337"/>
      <c r="C353" s="64">
        <f>C352</f>
        <v>0</v>
      </c>
      <c r="D353" s="181">
        <f>D352</f>
        <v>97.16</v>
      </c>
      <c r="E353" s="94"/>
    </row>
    <row r="354" spans="1:5" ht="21" x14ac:dyDescent="0.35">
      <c r="A354" s="62" t="s">
        <v>93</v>
      </c>
      <c r="B354" s="62"/>
    </row>
    <row r="355" spans="1:5" ht="21" x14ac:dyDescent="0.35">
      <c r="A355" s="62"/>
      <c r="B355" s="62"/>
    </row>
    <row r="357" spans="1:5" s="137" customFormat="1" ht="21" customHeight="1" x14ac:dyDescent="0.35">
      <c r="A357" s="335" t="s">
        <v>184</v>
      </c>
      <c r="B357" s="335"/>
      <c r="C357" s="212" t="s">
        <v>183</v>
      </c>
    </row>
    <row r="358" spans="1:5" s="137" customFormat="1" ht="21" x14ac:dyDescent="0.35">
      <c r="A358" s="208" t="s">
        <v>182</v>
      </c>
      <c r="B358" s="208"/>
      <c r="C358" s="207"/>
    </row>
    <row r="359" spans="1:5" s="137" customFormat="1" ht="21" x14ac:dyDescent="0.35">
      <c r="A359" s="208"/>
      <c r="B359" s="208"/>
      <c r="C359" s="207"/>
    </row>
    <row r="360" spans="1:5" s="137" customFormat="1" ht="15.75" thickBot="1" x14ac:dyDescent="0.3">
      <c r="A360" s="209" t="s">
        <v>73</v>
      </c>
      <c r="B360" s="209"/>
      <c r="C360" s="207"/>
    </row>
    <row r="361" spans="1:5" ht="60.75" thickBot="1" x14ac:dyDescent="0.3">
      <c r="A361" s="58" t="s">
        <v>0</v>
      </c>
      <c r="B361" s="59" t="s">
        <v>74</v>
      </c>
      <c r="C361" s="39" t="s">
        <v>165</v>
      </c>
      <c r="D361" s="187" t="s">
        <v>175</v>
      </c>
      <c r="E361" s="163" t="s">
        <v>2</v>
      </c>
    </row>
    <row r="362" spans="1:5" x14ac:dyDescent="0.25">
      <c r="A362" s="60"/>
      <c r="B362" s="42">
        <v>1</v>
      </c>
      <c r="C362" s="43">
        <v>2</v>
      </c>
      <c r="D362" s="164">
        <v>3</v>
      </c>
      <c r="E362" s="165" t="s">
        <v>145</v>
      </c>
    </row>
    <row r="363" spans="1:5" x14ac:dyDescent="0.25">
      <c r="A363" s="46">
        <v>32</v>
      </c>
      <c r="B363" s="14" t="s">
        <v>23</v>
      </c>
      <c r="C363" s="66">
        <f>C365</f>
        <v>4886</v>
      </c>
      <c r="D363" s="144">
        <f>D364</f>
        <v>1626.28</v>
      </c>
      <c r="E363" s="203">
        <f>D363/C363*100</f>
        <v>33.284486287351619</v>
      </c>
    </row>
    <row r="364" spans="1:5" ht="27.75" customHeight="1" x14ac:dyDescent="0.25">
      <c r="A364" s="46">
        <v>329</v>
      </c>
      <c r="B364" s="81" t="s">
        <v>38</v>
      </c>
      <c r="C364" s="66">
        <f>C366</f>
        <v>4886</v>
      </c>
      <c r="D364" s="144">
        <f>D365</f>
        <v>1626.28</v>
      </c>
      <c r="E364" s="203">
        <f t="shared" ref="E364:E366" si="14">D364/C364*100</f>
        <v>33.284486287351619</v>
      </c>
    </row>
    <row r="365" spans="1:5" ht="30" x14ac:dyDescent="0.25">
      <c r="A365" s="57">
        <v>3291</v>
      </c>
      <c r="B365" s="21" t="s">
        <v>90</v>
      </c>
      <c r="C365" s="298">
        <v>4886</v>
      </c>
      <c r="D365" s="167">
        <v>1626.28</v>
      </c>
      <c r="E365" s="166">
        <f t="shared" si="14"/>
        <v>33.284486287351619</v>
      </c>
    </row>
    <row r="366" spans="1:5" s="73" customFormat="1" ht="15.75" thickBot="1" x14ac:dyDescent="0.3">
      <c r="A366" s="336" t="s">
        <v>89</v>
      </c>
      <c r="B366" s="337"/>
      <c r="C366" s="181">
        <f>C363</f>
        <v>4886</v>
      </c>
      <c r="D366" s="177">
        <f>E360+D363</f>
        <v>1626.28</v>
      </c>
      <c r="E366" s="204">
        <f t="shared" si="14"/>
        <v>33.284486287351619</v>
      </c>
    </row>
    <row r="370" spans="1:5" s="137" customFormat="1" ht="21" customHeight="1" x14ac:dyDescent="0.35">
      <c r="A370" s="335" t="s">
        <v>188</v>
      </c>
      <c r="B370" s="335"/>
      <c r="C370" s="212" t="s">
        <v>187</v>
      </c>
      <c r="D370" s="138"/>
      <c r="E370" s="138"/>
    </row>
    <row r="371" spans="1:5" s="137" customFormat="1" ht="21" x14ac:dyDescent="0.35">
      <c r="A371" s="208" t="s">
        <v>189</v>
      </c>
      <c r="B371" s="208"/>
      <c r="C371" s="207"/>
    </row>
    <row r="372" spans="1:5" s="137" customFormat="1" ht="21" x14ac:dyDescent="0.35">
      <c r="A372" s="208"/>
      <c r="B372" s="208"/>
      <c r="C372" s="207"/>
    </row>
    <row r="373" spans="1:5" s="137" customFormat="1" ht="15.75" thickBot="1" x14ac:dyDescent="0.3">
      <c r="A373" s="209" t="s">
        <v>73</v>
      </c>
      <c r="B373" s="209"/>
      <c r="C373" s="207"/>
    </row>
    <row r="374" spans="1:5" ht="60.75" thickBot="1" x14ac:dyDescent="0.3">
      <c r="A374" s="58" t="s">
        <v>0</v>
      </c>
      <c r="B374" s="59" t="s">
        <v>74</v>
      </c>
      <c r="C374" s="39" t="s">
        <v>165</v>
      </c>
      <c r="D374" s="187" t="s">
        <v>175</v>
      </c>
      <c r="E374" s="163" t="s">
        <v>2</v>
      </c>
    </row>
    <row r="375" spans="1:5" x14ac:dyDescent="0.25">
      <c r="A375" s="60"/>
      <c r="B375" s="42">
        <v>1</v>
      </c>
      <c r="C375" s="43">
        <v>2</v>
      </c>
      <c r="D375" s="164">
        <v>3</v>
      </c>
      <c r="E375" s="165" t="s">
        <v>145</v>
      </c>
    </row>
    <row r="376" spans="1:5" x14ac:dyDescent="0.25">
      <c r="A376" s="46">
        <v>32</v>
      </c>
      <c r="B376" s="14" t="s">
        <v>23</v>
      </c>
      <c r="C376" s="13">
        <f>C378</f>
        <v>0</v>
      </c>
      <c r="D376" s="144">
        <f>D377</f>
        <v>1500</v>
      </c>
      <c r="E376" s="203"/>
    </row>
    <row r="377" spans="1:5" ht="27.75" customHeight="1" x14ac:dyDescent="0.25">
      <c r="A377" s="46">
        <v>323</v>
      </c>
      <c r="B377" s="214" t="s">
        <v>31</v>
      </c>
      <c r="C377" s="13">
        <f>C379</f>
        <v>0</v>
      </c>
      <c r="D377" s="144">
        <f>D378</f>
        <v>1500</v>
      </c>
      <c r="E377" s="203"/>
    </row>
    <row r="378" spans="1:5" x14ac:dyDescent="0.25">
      <c r="A378" s="57">
        <v>3232</v>
      </c>
      <c r="B378" s="21" t="s">
        <v>190</v>
      </c>
      <c r="C378" s="15"/>
      <c r="D378" s="167">
        <v>1500</v>
      </c>
      <c r="E378" s="166"/>
    </row>
    <row r="379" spans="1:5" s="73" customFormat="1" ht="15.75" thickBot="1" x14ac:dyDescent="0.3">
      <c r="A379" s="336" t="s">
        <v>128</v>
      </c>
      <c r="B379" s="337"/>
      <c r="C379" s="64">
        <f>C376</f>
        <v>0</v>
      </c>
      <c r="D379" s="177">
        <f>E373+D376</f>
        <v>1500</v>
      </c>
      <c r="E379" s="204"/>
    </row>
    <row r="382" spans="1:5" x14ac:dyDescent="0.25">
      <c r="D382" s="74" t="s">
        <v>144</v>
      </c>
    </row>
    <row r="384" spans="1:5" x14ac:dyDescent="0.25">
      <c r="D384" s="74" t="s">
        <v>158</v>
      </c>
    </row>
    <row r="387" spans="1:5" x14ac:dyDescent="0.25">
      <c r="C387" s="1" t="s">
        <v>162</v>
      </c>
      <c r="D387" s="74" t="s">
        <v>161</v>
      </c>
      <c r="E387" s="74" t="s">
        <v>163</v>
      </c>
    </row>
    <row r="389" spans="1:5" s="215" customFormat="1" x14ac:dyDescent="0.25">
      <c r="C389" s="216"/>
      <c r="D389" s="74" t="s">
        <v>160</v>
      </c>
      <c r="E389" s="217"/>
    </row>
    <row r="390" spans="1:5" x14ac:dyDescent="0.25">
      <c r="A390" t="s">
        <v>185</v>
      </c>
    </row>
    <row r="391" spans="1:5" x14ac:dyDescent="0.25">
      <c r="A391" t="s">
        <v>159</v>
      </c>
    </row>
    <row r="392" spans="1:5" x14ac:dyDescent="0.25">
      <c r="A392" t="s">
        <v>220</v>
      </c>
    </row>
    <row r="395" spans="1:5" x14ac:dyDescent="0.25">
      <c r="A395" t="s">
        <v>219</v>
      </c>
    </row>
  </sheetData>
  <mergeCells count="30">
    <mergeCell ref="A370:B370"/>
    <mergeCell ref="A379:B379"/>
    <mergeCell ref="B1:D1"/>
    <mergeCell ref="A180:B180"/>
    <mergeCell ref="A269:B269"/>
    <mergeCell ref="A72:B72"/>
    <mergeCell ref="A135:B135"/>
    <mergeCell ref="A210:B210"/>
    <mergeCell ref="A213:B213"/>
    <mergeCell ref="A2:E2"/>
    <mergeCell ref="B48:D48"/>
    <mergeCell ref="B51:D51"/>
    <mergeCell ref="A60:B60"/>
    <mergeCell ref="A64:B64"/>
    <mergeCell ref="A95:B95"/>
    <mergeCell ref="A106:B106"/>
    <mergeCell ref="A127:B127"/>
    <mergeCell ref="A357:B357"/>
    <mergeCell ref="A366:B366"/>
    <mergeCell ref="B49:D49"/>
    <mergeCell ref="A327:B327"/>
    <mergeCell ref="A341:B341"/>
    <mergeCell ref="A286:B286"/>
    <mergeCell ref="A117:B117"/>
    <mergeCell ref="A344:B344"/>
    <mergeCell ref="A353:B353"/>
    <mergeCell ref="A288:B288"/>
    <mergeCell ref="A310:B310"/>
    <mergeCell ref="A306:B306"/>
    <mergeCell ref="A282:B28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IZVJEŠTAJ O IZVRŠENJU- OPĆI DIO</vt:lpstr>
      <vt:lpstr>IZVRŠ.PO EKON.KLAS.POS.DIO</vt:lpstr>
      <vt:lpstr>PRIH.I RASH.PO IZVORIMA FINANC.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Stošić</dc:creator>
  <cp:lastModifiedBy>Anka</cp:lastModifiedBy>
  <cp:lastPrinted>2023-07-19T08:13:31Z</cp:lastPrinted>
  <dcterms:created xsi:type="dcterms:W3CDTF">2022-03-14T10:34:31Z</dcterms:created>
  <dcterms:modified xsi:type="dcterms:W3CDTF">2023-07-19T08:15:13Z</dcterms:modified>
</cp:coreProperties>
</file>