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13_ncr:1_{8C2FE612-7A14-4DAB-BAB4-EAFD22694CD8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E58" i="1"/>
  <c r="E29" i="1"/>
  <c r="E54" i="1"/>
  <c r="E30" i="1"/>
  <c r="E39" i="1"/>
  <c r="E27" i="1"/>
  <c r="E32" i="1"/>
  <c r="E25" i="1"/>
  <c r="E52" i="1"/>
  <c r="E57" i="1"/>
  <c r="E31" i="1"/>
  <c r="E17" i="1"/>
  <c r="E14" i="1"/>
  <c r="E35" i="1"/>
  <c r="E45" i="1"/>
  <c r="E44" i="1"/>
  <c r="E43" i="1"/>
  <c r="E42" i="1"/>
  <c r="E53" i="1"/>
  <c r="E41" i="1"/>
  <c r="E19" i="1"/>
  <c r="E28" i="1"/>
  <c r="E40" i="1"/>
  <c r="E38" i="1"/>
  <c r="E51" i="1"/>
  <c r="E56" i="1"/>
  <c r="E55" i="1"/>
</calcChain>
</file>

<file path=xl/sharedStrings.xml><?xml version="1.0" encoding="utf-8"?>
<sst xmlns="http://schemas.openxmlformats.org/spreadsheetml/2006/main" count="158" uniqueCount="103">
  <si>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</si>
  <si>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</si>
  <si>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</si>
  <si>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</si>
  <si>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</si>
  <si>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</si>
  <si>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</si>
  <si>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</si>
  <si>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</si>
  <si>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</si>
  <si>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</si>
  <si>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</si>
  <si>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</si>
  <si>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</si>
  <si>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</si>
  <si>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</si>
  <si>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</si>
  <si>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</si>
  <si>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</si>
  <si>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</si>
  <si>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</si>
  <si>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VODOVOD I KANALIZACIJA</t>
  </si>
  <si>
    <t>32341- opskrba vodom</t>
  </si>
  <si>
    <t>KONTROL BIRO D.O.O.</t>
  </si>
  <si>
    <t>32322-Usluge tekućeg održavanja</t>
  </si>
  <si>
    <t>IMAGE ENTER D.O.O.</t>
  </si>
  <si>
    <t>SOLIN</t>
  </si>
  <si>
    <t>32377-Usluge agencija, studentskog servisa</t>
  </si>
  <si>
    <t>GRAĐA PRODAJNI CENTRI D.O.O.</t>
  </si>
  <si>
    <t>DEKOD D.O.O</t>
  </si>
  <si>
    <t>32219 – Ostali materijal za potrebe redovitog poslovanja</t>
  </si>
  <si>
    <t> 49600228271</t>
  </si>
  <si>
    <t>32399-Ostale nespomenute usluge</t>
  </si>
  <si>
    <t>SVEUČILIŠTE U SPLITU - STUDENTSKI CENTAR</t>
  </si>
  <si>
    <t>ART ST- OBRT ZA USLUGU I TRGOVINU</t>
  </si>
  <si>
    <t>INA D.D</t>
  </si>
  <si>
    <t>323990-Ostale nespomenute usluge</t>
  </si>
  <si>
    <t>329310- Reprezentacija</t>
  </si>
  <si>
    <t>SWING CONSULTING</t>
  </si>
  <si>
    <t>323810-Usluge ažuriranja računalnih baza</t>
  </si>
  <si>
    <t>323990- Ostale nespomenute usluge</t>
  </si>
  <si>
    <t>321150-Naknade za prijevoz na službenom putu u zemlji</t>
  </si>
  <si>
    <t>HT</t>
  </si>
  <si>
    <r>
      <t>81793146560</t>
    </r>
    <r>
      <rPr>
        <sz val="8"/>
        <color rgb="FF474747"/>
        <rFont val="Arial"/>
        <family val="2"/>
        <charset val="238"/>
      </rPr>
      <t> </t>
    </r>
  </si>
  <si>
    <t>323310-Usluge telefona</t>
  </si>
  <si>
    <t>32331-Elektronski mediji</t>
  </si>
  <si>
    <t>IRA COMMERCE</t>
  </si>
  <si>
    <t>DUGOPOLJE</t>
  </si>
  <si>
    <t>32931- Reprezentacija</t>
  </si>
  <si>
    <t>DOLCE MANIA D.O.O</t>
  </si>
  <si>
    <t>OBRT ZA USLUGE PEZELJ</t>
  </si>
  <si>
    <t>ČISTOĆA D.O.O</t>
  </si>
  <si>
    <t>323420-Iznišenje i odvoz smeća</t>
  </si>
  <si>
    <t>PODSTRANA</t>
  </si>
  <si>
    <t>32115-Naknada za prijevoz na službenom putu u zemlji</t>
  </si>
  <si>
    <t>ELEKTRONIČKI RAČUNI D.O.O</t>
  </si>
  <si>
    <t>IKEA HRVATSKA D.O.O</t>
  </si>
  <si>
    <t>SESVETE</t>
  </si>
  <si>
    <t>KONZUM PLUS D.O.O</t>
  </si>
  <si>
    <t>PEVEX</t>
  </si>
  <si>
    <t>AHEROPITA D.O.O</t>
  </si>
  <si>
    <t>PBZ CARD D.O.O</t>
  </si>
  <si>
    <r>
      <t> </t>
    </r>
    <r>
      <rPr>
        <sz val="10"/>
        <color rgb="FF0A0A0A"/>
        <rFont val="Arial"/>
        <family val="2"/>
        <charset val="238"/>
      </rPr>
      <t>28495895537</t>
    </r>
  </si>
  <si>
    <t>M OBRADA D.O.O</t>
  </si>
  <si>
    <r>
      <t>73699054684</t>
    </r>
    <r>
      <rPr>
        <sz val="10"/>
        <color rgb="FF0A0A0A"/>
        <rFont val="Arial"/>
        <family val="2"/>
        <charset val="238"/>
      </rPr>
      <t>.</t>
    </r>
  </si>
  <si>
    <t>BA-COM TRGOVINA D.O.O</t>
  </si>
  <si>
    <t>ŽRNOVNICA</t>
  </si>
  <si>
    <t>ŽIVA VODA D.O.O</t>
  </si>
  <si>
    <t>HORFAM D.O.O</t>
  </si>
  <si>
    <t>VELIKA MLAKA</t>
  </si>
  <si>
    <t>42273- Oprema</t>
  </si>
  <si>
    <t>ANA MIKULIĆ</t>
  </si>
  <si>
    <t>YESHUA, OBRT ZA USLUGE, VL. IVAN GUDIĆ</t>
  </si>
  <si>
    <t>323920-Film i izrada fotografije</t>
  </si>
  <si>
    <t>PRIME FOCUS D.O.O</t>
  </si>
  <si>
    <t>323230-Usluge tekućeg i investicijskog održavanja prijevoznih sredstava</t>
  </si>
  <si>
    <t>PROKURATIVA D.O.O</t>
  </si>
  <si>
    <t>IMBUE</t>
  </si>
  <si>
    <t>MANAS D.O.O</t>
  </si>
  <si>
    <t>32411-Naknada troškova službenog puta</t>
  </si>
  <si>
    <t>FILIPOV D.O.O</t>
  </si>
  <si>
    <t>GEM D.O.O</t>
  </si>
  <si>
    <t>VINKOVCI</t>
  </si>
  <si>
    <t>32113-Naknada za smještaj na službenom putovanju u zemlji</t>
  </si>
  <si>
    <t>PALM PRODUCTION</t>
  </si>
  <si>
    <t>NOVA MOKOŠICA</t>
  </si>
  <si>
    <t>HEP OPSKRBA D.O.O</t>
  </si>
  <si>
    <t>32231-Električna energija</t>
  </si>
  <si>
    <t>HRVATSKA POŠTA</t>
  </si>
  <si>
    <t>VELIKA GORICA</t>
  </si>
  <si>
    <t>32313-Poštarina</t>
  </si>
  <si>
    <t>ŽALUZINA D.O.O</t>
  </si>
  <si>
    <t>SHIRTS&amp; MORE D.O.O</t>
  </si>
  <si>
    <t>CONURE D.O.O</t>
  </si>
  <si>
    <t xml:space="preserve">JADROLINIJA </t>
  </si>
  <si>
    <t>RIJEKA</t>
  </si>
  <si>
    <t>MOŽE OBRT ZA USLUGE, VL.JOSIPA GALIĆ</t>
  </si>
  <si>
    <t>JK BEAUTY STUDIO</t>
  </si>
  <si>
    <t>LAURA BULIĆ</t>
  </si>
  <si>
    <t>TP LINE D.O.O</t>
  </si>
  <si>
    <t>ZADAR</t>
  </si>
  <si>
    <t>GALANTERIJA BILONIĆ ,VL. MIRANA URSIĆ</t>
  </si>
  <si>
    <t>Informacija o trošenju sredstava Ožujak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</si>
</sst>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Aptos Narrow"/>
      <family val="2"/>
      <charset val="238"/>
      <scheme val="minor"/>
    </font>
    <font>
      <sz val="8"/>
      <color rgb="FF474747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4" xfId="0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/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77"/>
  <sheetViews>
    <sheetView tabSelected="1" workbookViewId="0">
      <selection activeCell="C14" sqref="C14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102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s="25" customFormat="1" ht="16.2" thickBot="1" x14ac:dyDescent="0.35">
      <c r="B13" s="23" t="s">
        <v>7</v>
      </c>
      <c r="C13" s="24" t="s">
        <v>8</v>
      </c>
      <c r="D13" s="24" t="s">
        <v>9</v>
      </c>
      <c r="E13" s="24" t="s">
        <v>10</v>
      </c>
      <c r="F13" s="24" t="s">
        <v>11</v>
      </c>
    </row>
    <row r="14" spans="2:6" s="30" customFormat="1" ht="27" thickBot="1" x14ac:dyDescent="0.35">
      <c r="B14" s="26" t="s">
        <v>33</v>
      </c>
      <c r="C14" s="27">
        <v>25975412650</v>
      </c>
      <c r="D14" s="27" t="s">
        <v>2</v>
      </c>
      <c r="E14" s="28">
        <f>169.92+901.52</f>
        <v>1071.44</v>
      </c>
      <c r="F14" s="29" t="s">
        <v>27</v>
      </c>
    </row>
    <row r="15" spans="2:6" s="30" customFormat="1" thickBot="1" x14ac:dyDescent="0.35">
      <c r="B15" s="26" t="s">
        <v>88</v>
      </c>
      <c r="C15" s="27">
        <v>87311810356</v>
      </c>
      <c r="D15" s="27" t="s">
        <v>89</v>
      </c>
      <c r="E15" s="28">
        <v>14.8</v>
      </c>
      <c r="F15" s="29" t="s">
        <v>90</v>
      </c>
    </row>
    <row r="16" spans="2:6" s="25" customFormat="1" ht="15" thickBot="1" x14ac:dyDescent="0.35">
      <c r="B16" s="31" t="s">
        <v>21</v>
      </c>
      <c r="C16" s="32">
        <v>56826138353</v>
      </c>
      <c r="D16" s="32" t="s">
        <v>2</v>
      </c>
      <c r="E16" s="33">
        <v>62.68</v>
      </c>
      <c r="F16" s="34" t="s">
        <v>22</v>
      </c>
    </row>
    <row r="17" spans="2:6" s="25" customFormat="1" ht="15" thickBot="1" x14ac:dyDescent="0.35">
      <c r="B17" s="31" t="s">
        <v>86</v>
      </c>
      <c r="C17" s="32">
        <v>63073332379</v>
      </c>
      <c r="D17" s="32" t="s">
        <v>12</v>
      </c>
      <c r="E17" s="33">
        <f>661.96</f>
        <v>661.96</v>
      </c>
      <c r="F17" s="34" t="s">
        <v>87</v>
      </c>
    </row>
    <row r="18" spans="2:6" s="25" customFormat="1" ht="15" thickBot="1" x14ac:dyDescent="0.35">
      <c r="B18" s="31" t="s">
        <v>23</v>
      </c>
      <c r="C18" s="32">
        <v>80916616067</v>
      </c>
      <c r="D18" s="32" t="s">
        <v>2</v>
      </c>
      <c r="E18" s="33">
        <v>41.48</v>
      </c>
      <c r="F18" s="34" t="s">
        <v>24</v>
      </c>
    </row>
    <row r="19" spans="2:6" s="25" customFormat="1" ht="27" thickBot="1" x14ac:dyDescent="0.35">
      <c r="B19" s="35" t="s">
        <v>28</v>
      </c>
      <c r="C19" s="36">
        <v>70571833346</v>
      </c>
      <c r="D19" s="36" t="s">
        <v>26</v>
      </c>
      <c r="E19" s="37">
        <f>77.68</f>
        <v>77.680000000000007</v>
      </c>
      <c r="F19" s="38" t="s">
        <v>30</v>
      </c>
    </row>
    <row r="20" spans="2:6" s="25" customFormat="1" ht="15" thickBot="1" x14ac:dyDescent="0.35">
      <c r="B20" s="39" t="s">
        <v>51</v>
      </c>
      <c r="C20" s="40">
        <v>16912997621</v>
      </c>
      <c r="D20" s="40" t="s">
        <v>2</v>
      </c>
      <c r="E20" s="41">
        <v>18.52</v>
      </c>
      <c r="F20" s="42" t="s">
        <v>52</v>
      </c>
    </row>
    <row r="21" spans="2:6" s="25" customFormat="1" ht="15" thickBot="1" x14ac:dyDescent="0.35">
      <c r="B21" s="43" t="s">
        <v>84</v>
      </c>
      <c r="C21" s="40">
        <v>15682736363</v>
      </c>
      <c r="D21" s="44" t="s">
        <v>85</v>
      </c>
      <c r="E21" s="45">
        <v>2000</v>
      </c>
      <c r="F21" s="46" t="s">
        <v>40</v>
      </c>
    </row>
    <row r="22" spans="2:6" s="25" customFormat="1" ht="15" thickBot="1" x14ac:dyDescent="0.35">
      <c r="B22" s="43" t="s">
        <v>97</v>
      </c>
      <c r="C22" s="40">
        <v>46860552045</v>
      </c>
      <c r="D22" s="44" t="s">
        <v>2</v>
      </c>
      <c r="E22" s="45">
        <v>440</v>
      </c>
      <c r="F22" s="46" t="s">
        <v>40</v>
      </c>
    </row>
    <row r="23" spans="2:6" s="25" customFormat="1" ht="15" thickBot="1" x14ac:dyDescent="0.35">
      <c r="B23" s="43" t="s">
        <v>55</v>
      </c>
      <c r="C23" s="44">
        <v>42889250808</v>
      </c>
      <c r="D23" s="44" t="s">
        <v>12</v>
      </c>
      <c r="E23" s="45">
        <v>7.3</v>
      </c>
      <c r="F23" s="38" t="s">
        <v>45</v>
      </c>
    </row>
    <row r="24" spans="2:6" s="25" customFormat="1" ht="27" thickBot="1" x14ac:dyDescent="0.35">
      <c r="B24" s="43" t="s">
        <v>56</v>
      </c>
      <c r="C24" s="44">
        <v>21523879111</v>
      </c>
      <c r="D24" s="44" t="s">
        <v>57</v>
      </c>
      <c r="E24" s="45">
        <v>582.99</v>
      </c>
      <c r="F24" s="39" t="s">
        <v>30</v>
      </c>
    </row>
    <row r="25" spans="2:6" s="25" customFormat="1" ht="27" thickBot="1" x14ac:dyDescent="0.35">
      <c r="B25" s="43" t="s">
        <v>96</v>
      </c>
      <c r="C25" s="44">
        <v>13052499257</v>
      </c>
      <c r="D25" s="44" t="s">
        <v>12</v>
      </c>
      <c r="E25" s="45">
        <f>2600+2187.5+2312.5+3112.5+300</f>
        <v>10512.5</v>
      </c>
      <c r="F25" s="43" t="s">
        <v>36</v>
      </c>
    </row>
    <row r="26" spans="2:6" s="25" customFormat="1" ht="27" thickBot="1" x14ac:dyDescent="0.35">
      <c r="B26" s="47" t="s">
        <v>101</v>
      </c>
      <c r="C26" s="48">
        <v>29547583031</v>
      </c>
      <c r="D26" s="48" t="s">
        <v>2</v>
      </c>
      <c r="E26" s="49">
        <v>82.3</v>
      </c>
      <c r="F26" s="50" t="s">
        <v>30</v>
      </c>
    </row>
    <row r="27" spans="2:6" s="25" customFormat="1" ht="27" thickBot="1" x14ac:dyDescent="0.35">
      <c r="B27" s="51" t="s">
        <v>25</v>
      </c>
      <c r="C27" s="52">
        <v>86357741882</v>
      </c>
      <c r="D27" s="52" t="s">
        <v>2</v>
      </c>
      <c r="E27" s="53">
        <f>42.5+446.23+345+81.03</f>
        <v>914.76</v>
      </c>
      <c r="F27" s="54" t="s">
        <v>30</v>
      </c>
    </row>
    <row r="28" spans="2:6" s="25" customFormat="1" ht="27" thickBot="1" x14ac:dyDescent="0.35">
      <c r="B28" s="51" t="s">
        <v>72</v>
      </c>
      <c r="C28" s="52">
        <v>46062615313</v>
      </c>
      <c r="D28" s="52" t="s">
        <v>2</v>
      </c>
      <c r="E28" s="53">
        <f>3000</f>
        <v>3000</v>
      </c>
      <c r="F28" s="54" t="s">
        <v>73</v>
      </c>
    </row>
    <row r="29" spans="2:6" s="25" customFormat="1" ht="27" thickBot="1" x14ac:dyDescent="0.35">
      <c r="B29" s="51" t="s">
        <v>34</v>
      </c>
      <c r="C29" s="52">
        <v>21673573542</v>
      </c>
      <c r="D29" s="52" t="s">
        <v>2</v>
      </c>
      <c r="E29" s="53">
        <f>810+395.78+646.88+546.75</f>
        <v>2399.41</v>
      </c>
      <c r="F29" s="54" t="s">
        <v>30</v>
      </c>
    </row>
    <row r="30" spans="2:6" s="25" customFormat="1" ht="15" thickBot="1" x14ac:dyDescent="0.35">
      <c r="B30" s="51" t="s">
        <v>29</v>
      </c>
      <c r="C30" s="52" t="s">
        <v>31</v>
      </c>
      <c r="D30" s="52" t="s">
        <v>12</v>
      </c>
      <c r="E30" s="53">
        <f>407.93+1967.5</f>
        <v>2375.4299999999998</v>
      </c>
      <c r="F30" s="54" t="s">
        <v>32</v>
      </c>
    </row>
    <row r="31" spans="2:6" s="25" customFormat="1" ht="27" thickBot="1" x14ac:dyDescent="0.35">
      <c r="B31" s="51" t="s">
        <v>38</v>
      </c>
      <c r="C31" s="52">
        <v>90460957052</v>
      </c>
      <c r="D31" s="52" t="s">
        <v>2</v>
      </c>
      <c r="E31" s="53">
        <f>75.68+141.4</f>
        <v>217.08</v>
      </c>
      <c r="F31" s="54" t="s">
        <v>39</v>
      </c>
    </row>
    <row r="32" spans="2:6" s="25" customFormat="1" ht="27" thickBot="1" x14ac:dyDescent="0.35">
      <c r="B32" s="51" t="s">
        <v>98</v>
      </c>
      <c r="C32" s="52">
        <v>24465008533</v>
      </c>
      <c r="D32" s="52" t="s">
        <v>2</v>
      </c>
      <c r="E32" s="53">
        <f>400+1575+1400</f>
        <v>3375</v>
      </c>
      <c r="F32" s="54" t="s">
        <v>83</v>
      </c>
    </row>
    <row r="33" spans="2:6" s="25" customFormat="1" ht="15" thickBot="1" x14ac:dyDescent="0.35">
      <c r="B33" s="51" t="s">
        <v>46</v>
      </c>
      <c r="C33" s="52">
        <v>4881568165</v>
      </c>
      <c r="D33" s="52" t="s">
        <v>47</v>
      </c>
      <c r="E33" s="53">
        <v>359</v>
      </c>
      <c r="F33" s="54" t="s">
        <v>48</v>
      </c>
    </row>
    <row r="34" spans="2:6" s="25" customFormat="1" ht="15" thickBot="1" x14ac:dyDescent="0.35">
      <c r="B34" s="51" t="s">
        <v>49</v>
      </c>
      <c r="C34" s="52">
        <v>62383619739</v>
      </c>
      <c r="D34" s="52" t="s">
        <v>2</v>
      </c>
      <c r="E34" s="53">
        <v>103</v>
      </c>
      <c r="F34" s="54" t="s">
        <v>48</v>
      </c>
    </row>
    <row r="35" spans="2:6" s="25" customFormat="1" ht="27" thickBot="1" x14ac:dyDescent="0.35">
      <c r="B35" s="51" t="s">
        <v>81</v>
      </c>
      <c r="C35" s="52">
        <v>90850583372</v>
      </c>
      <c r="D35" s="52" t="s">
        <v>82</v>
      </c>
      <c r="E35" s="53">
        <f>1639.4</f>
        <v>1639.4</v>
      </c>
      <c r="F35" s="54" t="s">
        <v>83</v>
      </c>
    </row>
    <row r="36" spans="2:6" s="25" customFormat="1" ht="15" thickBot="1" x14ac:dyDescent="0.35">
      <c r="B36" s="51" t="s">
        <v>91</v>
      </c>
      <c r="C36" s="52">
        <v>86444803730</v>
      </c>
      <c r="D36" s="52" t="s">
        <v>2</v>
      </c>
      <c r="E36" s="53">
        <v>120</v>
      </c>
      <c r="F36" s="54" t="s">
        <v>40</v>
      </c>
    </row>
    <row r="37" spans="2:6" s="25" customFormat="1" ht="15" thickBot="1" x14ac:dyDescent="0.35">
      <c r="B37" s="51" t="s">
        <v>99</v>
      </c>
      <c r="C37" s="52">
        <v>62242135910</v>
      </c>
      <c r="D37" s="52" t="s">
        <v>100</v>
      </c>
      <c r="E37" s="53">
        <v>128</v>
      </c>
      <c r="F37" s="54" t="s">
        <v>79</v>
      </c>
    </row>
    <row r="38" spans="2:6" s="25" customFormat="1" ht="15" thickBot="1" x14ac:dyDescent="0.35">
      <c r="B38" s="51" t="s">
        <v>68</v>
      </c>
      <c r="C38" s="52">
        <v>70024126117</v>
      </c>
      <c r="D38" s="52" t="s">
        <v>69</v>
      </c>
      <c r="E38" s="53">
        <f>489.93+2304.15</f>
        <v>2794.08</v>
      </c>
      <c r="F38" s="54" t="s">
        <v>70</v>
      </c>
    </row>
    <row r="39" spans="2:6" s="25" customFormat="1" ht="15" thickBot="1" x14ac:dyDescent="0.35">
      <c r="B39" s="51" t="s">
        <v>63</v>
      </c>
      <c r="C39" s="52" t="s">
        <v>64</v>
      </c>
      <c r="D39" s="52" t="s">
        <v>12</v>
      </c>
      <c r="E39" s="53">
        <f>37.5+37.5+37.5</f>
        <v>112.5</v>
      </c>
      <c r="F39" s="54" t="s">
        <v>45</v>
      </c>
    </row>
    <row r="40" spans="2:6" s="25" customFormat="1" ht="15" thickBot="1" x14ac:dyDescent="0.35">
      <c r="B40" s="51" t="s">
        <v>71</v>
      </c>
      <c r="C40" s="52">
        <v>55987986848</v>
      </c>
      <c r="D40" s="52" t="s">
        <v>12</v>
      </c>
      <c r="E40" s="53">
        <f>6381.62</f>
        <v>6381.62</v>
      </c>
      <c r="F40" s="54" t="s">
        <v>40</v>
      </c>
    </row>
    <row r="41" spans="2:6" s="25" customFormat="1" ht="27" thickBot="1" x14ac:dyDescent="0.35">
      <c r="B41" s="51" t="s">
        <v>74</v>
      </c>
      <c r="C41" s="52">
        <v>43637705216</v>
      </c>
      <c r="D41" s="52" t="s">
        <v>2</v>
      </c>
      <c r="E41" s="53">
        <f>1056.55</f>
        <v>1056.55</v>
      </c>
      <c r="F41" s="54" t="s">
        <v>75</v>
      </c>
    </row>
    <row r="42" spans="2:6" s="25" customFormat="1" ht="15" thickBot="1" x14ac:dyDescent="0.35">
      <c r="B42" s="51" t="s">
        <v>76</v>
      </c>
      <c r="C42" s="52">
        <v>74439899009</v>
      </c>
      <c r="D42" s="52" t="s">
        <v>2</v>
      </c>
      <c r="E42" s="53">
        <f>2683.6</f>
        <v>2683.6</v>
      </c>
      <c r="F42" s="55" t="s">
        <v>37</v>
      </c>
    </row>
    <row r="43" spans="2:6" s="25" customFormat="1" ht="15" thickBot="1" x14ac:dyDescent="0.35">
      <c r="B43" s="51" t="s">
        <v>77</v>
      </c>
      <c r="C43" s="52">
        <v>41474298319</v>
      </c>
      <c r="D43" s="52" t="s">
        <v>2</v>
      </c>
      <c r="E43" s="53">
        <f>218.83+233.44</f>
        <v>452.27</v>
      </c>
      <c r="F43" s="54" t="s">
        <v>79</v>
      </c>
    </row>
    <row r="44" spans="2:6" s="25" customFormat="1" ht="15" thickBot="1" x14ac:dyDescent="0.35">
      <c r="B44" s="51" t="s">
        <v>78</v>
      </c>
      <c r="C44" s="52">
        <v>77290534017</v>
      </c>
      <c r="D44" s="52" t="s">
        <v>2</v>
      </c>
      <c r="E44" s="53">
        <f>267.87</f>
        <v>267.87</v>
      </c>
      <c r="F44" s="54" t="s">
        <v>79</v>
      </c>
    </row>
    <row r="45" spans="2:6" s="25" customFormat="1" ht="27" thickBot="1" x14ac:dyDescent="0.35">
      <c r="B45" s="51" t="s">
        <v>80</v>
      </c>
      <c r="C45" s="52">
        <v>91794157182</v>
      </c>
      <c r="D45" s="52" t="s">
        <v>2</v>
      </c>
      <c r="E45" s="53">
        <f>106</f>
        <v>106</v>
      </c>
      <c r="F45" s="54" t="s">
        <v>30</v>
      </c>
    </row>
    <row r="46" spans="2:6" s="25" customFormat="1" ht="27" thickBot="1" x14ac:dyDescent="0.35">
      <c r="B46" s="51" t="s">
        <v>92</v>
      </c>
      <c r="C46" s="52">
        <v>47335605918</v>
      </c>
      <c r="D46" s="52" t="s">
        <v>53</v>
      </c>
      <c r="E46" s="53">
        <v>1721.5</v>
      </c>
      <c r="F46" s="54" t="s">
        <v>30</v>
      </c>
    </row>
    <row r="47" spans="2:6" s="25" customFormat="1" ht="27" thickBot="1" x14ac:dyDescent="0.35">
      <c r="B47" s="51" t="s">
        <v>94</v>
      </c>
      <c r="C47" s="52">
        <v>38453148181</v>
      </c>
      <c r="D47" s="52" t="s">
        <v>95</v>
      </c>
      <c r="E47" s="53">
        <v>180.2</v>
      </c>
      <c r="F47" s="54" t="s">
        <v>41</v>
      </c>
    </row>
    <row r="48" spans="2:6" s="25" customFormat="1" ht="27" thickBot="1" x14ac:dyDescent="0.35">
      <c r="B48" s="51" t="s">
        <v>93</v>
      </c>
      <c r="C48" s="52">
        <v>65950024035</v>
      </c>
      <c r="D48" s="52" t="s">
        <v>12</v>
      </c>
      <c r="E48" s="53">
        <v>285.44</v>
      </c>
      <c r="F48" s="54" t="s">
        <v>30</v>
      </c>
    </row>
    <row r="49" spans="2:6" s="25" customFormat="1" ht="15" thickBot="1" x14ac:dyDescent="0.35">
      <c r="B49" s="51" t="s">
        <v>50</v>
      </c>
      <c r="C49" s="52">
        <v>26158063607</v>
      </c>
      <c r="D49" s="52" t="s">
        <v>2</v>
      </c>
      <c r="E49" s="53">
        <v>54</v>
      </c>
      <c r="F49" s="54" t="s">
        <v>40</v>
      </c>
    </row>
    <row r="50" spans="2:6" s="25" customFormat="1" ht="27" thickBot="1" x14ac:dyDescent="0.35">
      <c r="B50" s="51" t="s">
        <v>61</v>
      </c>
      <c r="C50" s="52" t="s">
        <v>62</v>
      </c>
      <c r="D50" s="52" t="s">
        <v>12</v>
      </c>
      <c r="E50" s="53">
        <v>376.47</v>
      </c>
      <c r="F50" s="54" t="s">
        <v>54</v>
      </c>
    </row>
    <row r="51" spans="2:6" s="25" customFormat="1" ht="15" thickBot="1" x14ac:dyDescent="0.35">
      <c r="B51" s="51" t="s">
        <v>67</v>
      </c>
      <c r="C51" s="52">
        <v>86255713939</v>
      </c>
      <c r="D51" s="52" t="s">
        <v>12</v>
      </c>
      <c r="E51" s="53">
        <f>146.44</f>
        <v>146.44</v>
      </c>
      <c r="F51" s="43" t="s">
        <v>40</v>
      </c>
    </row>
    <row r="52" spans="2:6" s="25" customFormat="1" ht="15" thickBot="1" x14ac:dyDescent="0.35">
      <c r="B52" s="51" t="s">
        <v>65</v>
      </c>
      <c r="C52" s="52">
        <v>15270184486</v>
      </c>
      <c r="D52" s="52" t="s">
        <v>66</v>
      </c>
      <c r="E52" s="53">
        <f>425.21+165.63</f>
        <v>590.83999999999992</v>
      </c>
      <c r="F52" s="55" t="s">
        <v>37</v>
      </c>
    </row>
    <row r="53" spans="2:6" s="25" customFormat="1" ht="27" thickBot="1" x14ac:dyDescent="0.35">
      <c r="B53" s="51" t="s">
        <v>35</v>
      </c>
      <c r="C53" s="52">
        <v>27759560625</v>
      </c>
      <c r="D53" s="52" t="s">
        <v>12</v>
      </c>
      <c r="E53" s="53">
        <f>276.14</f>
        <v>276.14</v>
      </c>
      <c r="F53" s="54" t="s">
        <v>41</v>
      </c>
    </row>
    <row r="54" spans="2:6" s="25" customFormat="1" ht="27" thickBot="1" x14ac:dyDescent="0.35">
      <c r="B54" s="51" t="s">
        <v>58</v>
      </c>
      <c r="C54" s="52">
        <v>62226620908</v>
      </c>
      <c r="D54" s="52" t="s">
        <v>12</v>
      </c>
      <c r="E54" s="53">
        <f>8.58+39.41+26.17+18.66+5.99+9.57+31.29</f>
        <v>139.66999999999999</v>
      </c>
      <c r="F54" s="54" t="s">
        <v>30</v>
      </c>
    </row>
    <row r="55" spans="2:6" s="25" customFormat="1" ht="27" thickBot="1" x14ac:dyDescent="0.35">
      <c r="B55" s="51" t="s">
        <v>59</v>
      </c>
      <c r="C55" s="52">
        <v>73660371074</v>
      </c>
      <c r="D55" s="52" t="s">
        <v>12</v>
      </c>
      <c r="E55" s="53">
        <f>398.23</f>
        <v>398.23</v>
      </c>
      <c r="F55" s="54" t="s">
        <v>30</v>
      </c>
    </row>
    <row r="56" spans="2:6" s="25" customFormat="1" ht="15" thickBot="1" x14ac:dyDescent="0.35">
      <c r="B56" s="51" t="s">
        <v>60</v>
      </c>
      <c r="C56" s="52">
        <v>2599352970</v>
      </c>
      <c r="D56" s="52" t="s">
        <v>2</v>
      </c>
      <c r="E56" s="53">
        <f>1250.5</f>
        <v>1250.5</v>
      </c>
      <c r="F56" s="54"/>
    </row>
    <row r="57" spans="2:6" s="25" customFormat="1" ht="15" thickBot="1" x14ac:dyDescent="0.35">
      <c r="B57" s="51" t="s">
        <v>42</v>
      </c>
      <c r="C57" s="52" t="s">
        <v>43</v>
      </c>
      <c r="D57" s="52" t="s">
        <v>12</v>
      </c>
      <c r="E57" s="53">
        <f>73.05+96.1+328.05</f>
        <v>497.2</v>
      </c>
      <c r="F57" s="54" t="s">
        <v>44</v>
      </c>
    </row>
    <row r="58" spans="2:6" ht="15.6" customHeight="1" thickBot="1" x14ac:dyDescent="0.35">
      <c r="B58" s="12" t="s">
        <v>20</v>
      </c>
      <c r="C58" s="8"/>
      <c r="D58" s="7"/>
      <c r="E58" s="11">
        <f>SUM(E14:E57)</f>
        <v>49975.850000000006</v>
      </c>
      <c r="F58" s="18"/>
    </row>
    <row r="65" spans="2:4" x14ac:dyDescent="0.3">
      <c r="B65" s="14" t="s">
        <v>13</v>
      </c>
    </row>
    <row r="66" spans="2:4" ht="15" thickBot="1" x14ac:dyDescent="0.35">
      <c r="B66" s="13"/>
    </row>
    <row r="67" spans="2:4" ht="16.2" thickBot="1" x14ac:dyDescent="0.35">
      <c r="B67" s="15" t="s">
        <v>10</v>
      </c>
      <c r="C67" s="9" t="s">
        <v>11</v>
      </c>
    </row>
    <row r="68" spans="2:4" ht="27" thickBot="1" x14ac:dyDescent="0.35">
      <c r="B68" s="16">
        <v>57823.67</v>
      </c>
      <c r="C68" s="6" t="s">
        <v>14</v>
      </c>
    </row>
    <row r="69" spans="2:4" ht="27" thickBot="1" x14ac:dyDescent="0.35">
      <c r="B69" s="16">
        <v>2500</v>
      </c>
      <c r="C69" s="6" t="s">
        <v>15</v>
      </c>
    </row>
    <row r="70" spans="2:4" ht="27" thickBot="1" x14ac:dyDescent="0.35">
      <c r="B70" s="16">
        <v>9540.92</v>
      </c>
      <c r="C70" s="6" t="s">
        <v>16</v>
      </c>
    </row>
    <row r="71" spans="2:4" ht="15" thickBot="1" x14ac:dyDescent="0.35">
      <c r="B71" s="16">
        <v>3046</v>
      </c>
      <c r="C71" s="6" t="s">
        <v>17</v>
      </c>
    </row>
    <row r="72" spans="2:4" ht="15" thickBot="1" x14ac:dyDescent="0.35">
      <c r="B72" s="16">
        <v>885</v>
      </c>
      <c r="C72" s="6" t="s">
        <v>18</v>
      </c>
    </row>
    <row r="73" spans="2:4" ht="15" thickBot="1" x14ac:dyDescent="0.35">
      <c r="B73" s="10">
        <v>24535.48</v>
      </c>
      <c r="C73" s="6" t="s">
        <v>19</v>
      </c>
    </row>
    <row r="74" spans="2:4" ht="15" thickBot="1" x14ac:dyDescent="0.35">
      <c r="C74" s="6"/>
    </row>
    <row r="75" spans="2:4" x14ac:dyDescent="0.3">
      <c r="B75" s="19">
        <f>B71+B72+B70+B69+B68+E58+B73</f>
        <v>148306.92000000001</v>
      </c>
      <c r="C75" s="20"/>
    </row>
    <row r="76" spans="2:4" ht="15" thickBot="1" x14ac:dyDescent="0.35">
      <c r="B76" s="21"/>
      <c r="C76" s="22"/>
    </row>
    <row r="77" spans="2:4" x14ac:dyDescent="0.3">
      <c r="D77" s="17"/>
    </row>
  </sheetData>
  <mergeCells count="1">
    <mergeCell ref="B75:C7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2026-04-17T09:47:24Z</dcterms:modified>
</cp:coreProperties>
</file>